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pivotTables/pivotTable1.xml" ContentType="application/vnd.openxmlformats-officedocument.spreadsheetml.pivotTable+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hidePivotFieldList="1" defaultThemeVersion="166925"/>
  <mc:AlternateContent xmlns:mc="http://schemas.openxmlformats.org/markup-compatibility/2006">
    <mc:Choice Requires="x15">
      <x15ac:absPath xmlns:x15ac="http://schemas.microsoft.com/office/spreadsheetml/2010/11/ac" url="C:\Users\gabyl\Documents\2-EVALUAR\1-MEXICO\3-SERVICIO AL CLIENTE\AXON PHARMA\Bases de datos Chile\LANZAMIENTO DE FIN DE AÑO\"/>
    </mc:Choice>
  </mc:AlternateContent>
  <xr:revisionPtr revIDLastSave="0" documentId="13_ncr:1_{ECF00FD1-27D3-4F2E-97DD-DB46BD018935}" xr6:coauthVersionLast="47" xr6:coauthVersionMax="47" xr10:uidLastSave="{00000000-0000-0000-0000-000000000000}"/>
  <bookViews>
    <workbookView xWindow="-110" yWindow="-110" windowWidth="19420" windowHeight="10300" tabRatio="704" xr2:uid="{5FCBBAD4-D0C0-41F5-A114-27D360AA3173}"/>
  </bookViews>
  <sheets>
    <sheet name="CARGA PERSONAL" sheetId="2" r:id="rId1"/>
    <sheet name="BASE CLIENTE" sheetId="1" r:id="rId2"/>
    <sheet name="RELACIONES OBJETIVOS " sheetId="3" r:id="rId3"/>
    <sheet name="RELACIONES EVALUACIÓN" sheetId="4" r:id="rId4"/>
    <sheet name="OBJETIVOS APROBADOS" sheetId="5" r:id="rId5"/>
    <sheet name="OBJ ORIGINALES" sheetId="6" r:id="rId6"/>
    <sheet name="OBJ ORIG ESPECÍFICOS" sheetId="7" r:id="rId7"/>
  </sheets>
  <definedNames>
    <definedName name="_xlnm._FilterDatabase" localSheetId="1" hidden="1">'BASE CLIENTE'!$A$1:$M$88</definedName>
    <definedName name="_xlnm._FilterDatabase" localSheetId="0" hidden="1">'CARGA PERSONAL'!$A$1:$M$88</definedName>
    <definedName name="_xlnm._FilterDatabase" localSheetId="6" hidden="1">'OBJ ORIG ESPECÍFICOS'!$A$2:$AB$249</definedName>
    <definedName name="_xlnm._FilterDatabase" localSheetId="5" hidden="1">'OBJ ORIGINALES'!$A$2:$AA$493</definedName>
    <definedName name="_xlnm._FilterDatabase" localSheetId="4" hidden="1">'OBJETIVOS APROBADOS'!$I$1:$I$248</definedName>
    <definedName name="_xlnm._FilterDatabase" localSheetId="2" hidden="1">'RELACIONES OBJETIVOS '!$A$1:$F$87</definedName>
  </definedNames>
  <calcPr calcId="191029"/>
  <pivotCaches>
    <pivotCache cacheId="1"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4" l="1"/>
  <c r="G4" i="4"/>
  <c r="G5" i="4"/>
  <c r="G6" i="4"/>
  <c r="G7" i="4"/>
  <c r="G8" i="4"/>
  <c r="G9" i="4"/>
  <c r="G10" i="4"/>
  <c r="G11" i="4"/>
  <c r="G12" i="4"/>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7" i="4"/>
  <c r="G68" i="4"/>
  <c r="G69" i="4"/>
  <c r="G70" i="4"/>
  <c r="G71" i="4"/>
  <c r="G72" i="4"/>
  <c r="G73" i="4"/>
  <c r="G74" i="4"/>
  <c r="G75" i="4"/>
  <c r="G76" i="4"/>
  <c r="G77" i="4"/>
  <c r="G78" i="4"/>
  <c r="G79" i="4"/>
  <c r="G80" i="4"/>
  <c r="G81" i="4"/>
  <c r="G82" i="4"/>
  <c r="G83" i="4"/>
  <c r="G84" i="4"/>
  <c r="G85" i="4"/>
  <c r="G86" i="4"/>
  <c r="G87" i="4"/>
  <c r="G2" i="4"/>
  <c r="F3" i="4"/>
  <c r="F4" i="4"/>
  <c r="F5" i="4"/>
  <c r="F6" i="4"/>
  <c r="F7" i="4"/>
  <c r="F8" i="4"/>
  <c r="F9" i="4"/>
  <c r="F10"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2" i="4"/>
  <c r="C34" i="4"/>
  <c r="C34" i="3"/>
  <c r="K3" i="2"/>
  <c r="K4" i="2"/>
  <c r="K5" i="2"/>
  <c r="K6" i="2"/>
  <c r="K7" i="2"/>
  <c r="K8" i="2"/>
  <c r="K9" i="2"/>
  <c r="K10" i="2"/>
  <c r="K11" i="2"/>
  <c r="K12" i="2"/>
  <c r="K13" i="2"/>
  <c r="K14" i="2"/>
  <c r="K15" i="2"/>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86" i="2"/>
  <c r="K87" i="2"/>
  <c r="K2" i="2"/>
  <c r="J3" i="2"/>
  <c r="C3" i="3" s="1"/>
  <c r="J4" i="2"/>
  <c r="C4" i="3" s="1"/>
  <c r="J5" i="2"/>
  <c r="C5" i="3" s="1"/>
  <c r="J6" i="2"/>
  <c r="C6" i="3" s="1"/>
  <c r="J7" i="2"/>
  <c r="C7" i="3" s="1"/>
  <c r="J8" i="2"/>
  <c r="C8" i="3" s="1"/>
  <c r="J9" i="2"/>
  <c r="C9" i="3" s="1"/>
  <c r="J10" i="2"/>
  <c r="C10" i="3" s="1"/>
  <c r="J11" i="2"/>
  <c r="C11" i="3" s="1"/>
  <c r="J12" i="2"/>
  <c r="C12" i="3" s="1"/>
  <c r="J13" i="2"/>
  <c r="C13" i="3" s="1"/>
  <c r="J14" i="2"/>
  <c r="C14" i="3" s="1"/>
  <c r="J15" i="2"/>
  <c r="C15" i="3" s="1"/>
  <c r="J16" i="2"/>
  <c r="C16" i="3" s="1"/>
  <c r="J17" i="2"/>
  <c r="C17" i="3" s="1"/>
  <c r="J18" i="2"/>
  <c r="C18" i="3" s="1"/>
  <c r="J19" i="2"/>
  <c r="C19" i="3" s="1"/>
  <c r="J20" i="2"/>
  <c r="C20" i="3" s="1"/>
  <c r="J21" i="2"/>
  <c r="C21" i="3" s="1"/>
  <c r="J22" i="2"/>
  <c r="C22" i="3" s="1"/>
  <c r="J23" i="2"/>
  <c r="C23" i="3" s="1"/>
  <c r="J24" i="2"/>
  <c r="C24" i="3" s="1"/>
  <c r="J25" i="2"/>
  <c r="C25" i="3" s="1"/>
  <c r="J26" i="2"/>
  <c r="C26" i="3" s="1"/>
  <c r="J27" i="2"/>
  <c r="C27" i="3" s="1"/>
  <c r="J28" i="2"/>
  <c r="C28" i="3" s="1"/>
  <c r="J29" i="2"/>
  <c r="C29" i="3" s="1"/>
  <c r="J30" i="2"/>
  <c r="C30" i="3" s="1"/>
  <c r="J31" i="2"/>
  <c r="C31" i="3" s="1"/>
  <c r="J32" i="2"/>
  <c r="C32" i="3" s="1"/>
  <c r="J33" i="2"/>
  <c r="C33" i="3" s="1"/>
  <c r="J35" i="2"/>
  <c r="C35" i="3" s="1"/>
  <c r="J36" i="2"/>
  <c r="C36" i="3" s="1"/>
  <c r="J37" i="2"/>
  <c r="C37" i="3" s="1"/>
  <c r="J38" i="2"/>
  <c r="C38" i="3" s="1"/>
  <c r="J39" i="2"/>
  <c r="C39" i="3" s="1"/>
  <c r="J40" i="2"/>
  <c r="C40" i="3" s="1"/>
  <c r="J41" i="2"/>
  <c r="C41" i="3" s="1"/>
  <c r="J42" i="2"/>
  <c r="C42" i="3" s="1"/>
  <c r="J43" i="2"/>
  <c r="C43" i="3" s="1"/>
  <c r="J44" i="2"/>
  <c r="C44" i="3" s="1"/>
  <c r="J45" i="2"/>
  <c r="C45" i="3" s="1"/>
  <c r="J46" i="2"/>
  <c r="C46" i="3" s="1"/>
  <c r="J47" i="2"/>
  <c r="C47" i="3" s="1"/>
  <c r="J48" i="2"/>
  <c r="C48" i="3" s="1"/>
  <c r="J49" i="2"/>
  <c r="C49" i="3" s="1"/>
  <c r="J50" i="2"/>
  <c r="C50" i="3" s="1"/>
  <c r="J51" i="2"/>
  <c r="C51" i="3" s="1"/>
  <c r="J52" i="2"/>
  <c r="C52" i="3" s="1"/>
  <c r="J53" i="2"/>
  <c r="C53" i="3" s="1"/>
  <c r="J54" i="2"/>
  <c r="C54" i="3" s="1"/>
  <c r="J55" i="2"/>
  <c r="C55" i="3" s="1"/>
  <c r="J56" i="2"/>
  <c r="C56" i="3" s="1"/>
  <c r="J57" i="2"/>
  <c r="C57" i="3" s="1"/>
  <c r="J58" i="2"/>
  <c r="C58" i="3" s="1"/>
  <c r="J59" i="2"/>
  <c r="C59" i="3" s="1"/>
  <c r="J60" i="2"/>
  <c r="C60" i="3" s="1"/>
  <c r="J61" i="2"/>
  <c r="C61" i="3" s="1"/>
  <c r="J62" i="2"/>
  <c r="C62" i="3" s="1"/>
  <c r="J63" i="2"/>
  <c r="C63" i="3" s="1"/>
  <c r="J64" i="2"/>
  <c r="C64" i="3" s="1"/>
  <c r="J65" i="2"/>
  <c r="C65" i="3" s="1"/>
  <c r="J66" i="2"/>
  <c r="C66" i="3" s="1"/>
  <c r="J67" i="2"/>
  <c r="C67" i="3" s="1"/>
  <c r="J68" i="2"/>
  <c r="C68" i="3" s="1"/>
  <c r="J69" i="2"/>
  <c r="C69" i="3" s="1"/>
  <c r="J70" i="2"/>
  <c r="C70" i="3" s="1"/>
  <c r="J71" i="2"/>
  <c r="C71" i="3" s="1"/>
  <c r="J72" i="2"/>
  <c r="C72" i="3" s="1"/>
  <c r="J73" i="2"/>
  <c r="C73" i="3" s="1"/>
  <c r="J74" i="2"/>
  <c r="C74" i="3" s="1"/>
  <c r="J75" i="2"/>
  <c r="C75" i="3" s="1"/>
  <c r="J76" i="2"/>
  <c r="C76" i="3" s="1"/>
  <c r="J77" i="2"/>
  <c r="J78" i="2"/>
  <c r="C78" i="3" s="1"/>
  <c r="J79" i="2"/>
  <c r="C79" i="3" s="1"/>
  <c r="J80" i="2"/>
  <c r="C80" i="3" s="1"/>
  <c r="J81" i="2"/>
  <c r="C81" i="3" s="1"/>
  <c r="J82" i="2"/>
  <c r="C82" i="3" s="1"/>
  <c r="J83" i="2"/>
  <c r="C83" i="3" s="1"/>
  <c r="J84" i="2"/>
  <c r="C84" i="3" s="1"/>
  <c r="J85" i="2"/>
  <c r="C85" i="3" s="1"/>
  <c r="J86" i="2"/>
  <c r="C86" i="3" s="1"/>
  <c r="J87" i="2"/>
  <c r="C87" i="3" s="1"/>
  <c r="J2" i="2"/>
  <c r="C2" i="3" s="1"/>
  <c r="D2" i="3" s="1"/>
  <c r="R4" i="7"/>
  <c r="R5" i="7"/>
  <c r="R6" i="7"/>
  <c r="R7" i="7"/>
  <c r="R8" i="7"/>
  <c r="R9" i="7"/>
  <c r="R10" i="7"/>
  <c r="R11" i="7"/>
  <c r="R12" i="7"/>
  <c r="R13" i="7"/>
  <c r="R14" i="7"/>
  <c r="R15" i="7"/>
  <c r="R16" i="7"/>
  <c r="R17" i="7"/>
  <c r="R18" i="7"/>
  <c r="R19" i="7"/>
  <c r="R20" i="7"/>
  <c r="R21" i="7"/>
  <c r="R22" i="7"/>
  <c r="R23" i="7"/>
  <c r="R24" i="7"/>
  <c r="R25" i="7"/>
  <c r="R26" i="7"/>
  <c r="R27" i="7"/>
  <c r="R28" i="7"/>
  <c r="R29" i="7"/>
  <c r="R30" i="7"/>
  <c r="R31" i="7"/>
  <c r="R32" i="7"/>
  <c r="R33" i="7"/>
  <c r="R34" i="7"/>
  <c r="R35" i="7"/>
  <c r="R36" i="7"/>
  <c r="R37" i="7"/>
  <c r="R38" i="7"/>
  <c r="R39" i="7"/>
  <c r="R40" i="7"/>
  <c r="R41" i="7"/>
  <c r="R42" i="7"/>
  <c r="R43" i="7"/>
  <c r="R44" i="7"/>
  <c r="R45" i="7"/>
  <c r="R46" i="7"/>
  <c r="R47" i="7"/>
  <c r="R48" i="7"/>
  <c r="R49" i="7"/>
  <c r="R50" i="7"/>
  <c r="R51" i="7"/>
  <c r="R52" i="7"/>
  <c r="R53" i="7"/>
  <c r="R54" i="7"/>
  <c r="R55" i="7"/>
  <c r="R56" i="7"/>
  <c r="R57" i="7"/>
  <c r="R58" i="7"/>
  <c r="R59" i="7"/>
  <c r="R60" i="7"/>
  <c r="R61" i="7"/>
  <c r="R62" i="7"/>
  <c r="R63" i="7"/>
  <c r="R64" i="7"/>
  <c r="R65" i="7"/>
  <c r="R66" i="7"/>
  <c r="R67" i="7"/>
  <c r="R68" i="7"/>
  <c r="R69" i="7"/>
  <c r="R70" i="7"/>
  <c r="R71" i="7"/>
  <c r="R72" i="7"/>
  <c r="R73" i="7"/>
  <c r="R74" i="7"/>
  <c r="R75" i="7"/>
  <c r="R76" i="7"/>
  <c r="R77" i="7"/>
  <c r="R78" i="7"/>
  <c r="R79" i="7"/>
  <c r="R80" i="7"/>
  <c r="R81" i="7"/>
  <c r="R82" i="7"/>
  <c r="R83" i="7"/>
  <c r="R84" i="7"/>
  <c r="R85" i="7"/>
  <c r="R86" i="7"/>
  <c r="R87" i="7"/>
  <c r="R88" i="7"/>
  <c r="R89" i="7"/>
  <c r="R90" i="7"/>
  <c r="R91" i="7"/>
  <c r="R92" i="7"/>
  <c r="R93" i="7"/>
  <c r="R94" i="7"/>
  <c r="R95" i="7"/>
  <c r="R96" i="7"/>
  <c r="R97" i="7"/>
  <c r="R98" i="7"/>
  <c r="R99" i="7"/>
  <c r="R100" i="7"/>
  <c r="R101" i="7"/>
  <c r="R102" i="7"/>
  <c r="R103" i="7"/>
  <c r="R104" i="7"/>
  <c r="R105" i="7"/>
  <c r="R106" i="7"/>
  <c r="R107" i="7"/>
  <c r="R108" i="7"/>
  <c r="R109" i="7"/>
  <c r="R110" i="7"/>
  <c r="R111" i="7"/>
  <c r="R112" i="7"/>
  <c r="R113" i="7"/>
  <c r="R114" i="7"/>
  <c r="R115" i="7"/>
  <c r="R116" i="7"/>
  <c r="R117" i="7"/>
  <c r="R118" i="7"/>
  <c r="R119" i="7"/>
  <c r="R120" i="7"/>
  <c r="R121" i="7"/>
  <c r="R122" i="7"/>
  <c r="R123" i="7"/>
  <c r="R124" i="7"/>
  <c r="R125" i="7"/>
  <c r="R126" i="7"/>
  <c r="R127" i="7"/>
  <c r="R128" i="7"/>
  <c r="R129" i="7"/>
  <c r="R130" i="7"/>
  <c r="R131" i="7"/>
  <c r="R132" i="7"/>
  <c r="R133" i="7"/>
  <c r="R134" i="7"/>
  <c r="R135" i="7"/>
  <c r="R136" i="7"/>
  <c r="R137" i="7"/>
  <c r="R138" i="7"/>
  <c r="R139" i="7"/>
  <c r="R140" i="7"/>
  <c r="R141" i="7"/>
  <c r="R142" i="7"/>
  <c r="R143" i="7"/>
  <c r="R144" i="7"/>
  <c r="R145" i="7"/>
  <c r="R146" i="7"/>
  <c r="R147" i="7"/>
  <c r="R148" i="7"/>
  <c r="R149" i="7"/>
  <c r="R150" i="7"/>
  <c r="R151" i="7"/>
  <c r="R152" i="7"/>
  <c r="R153" i="7"/>
  <c r="R154" i="7"/>
  <c r="R155" i="7"/>
  <c r="R156" i="7"/>
  <c r="R157" i="7"/>
  <c r="R158" i="7"/>
  <c r="R159" i="7"/>
  <c r="R160" i="7"/>
  <c r="R161" i="7"/>
  <c r="R162" i="7"/>
  <c r="R163" i="7"/>
  <c r="R164" i="7"/>
  <c r="R165" i="7"/>
  <c r="R166" i="7"/>
  <c r="R167" i="7"/>
  <c r="R168" i="7"/>
  <c r="R169" i="7"/>
  <c r="R170" i="7"/>
  <c r="R171" i="7"/>
  <c r="R172" i="7"/>
  <c r="R173" i="7"/>
  <c r="R174" i="7"/>
  <c r="R175" i="7"/>
  <c r="R176" i="7"/>
  <c r="R177" i="7"/>
  <c r="R178" i="7"/>
  <c r="R179" i="7"/>
  <c r="R180" i="7"/>
  <c r="R181" i="7"/>
  <c r="R182" i="7"/>
  <c r="R183" i="7"/>
  <c r="R184" i="7"/>
  <c r="R185" i="7"/>
  <c r="R186" i="7"/>
  <c r="R187" i="7"/>
  <c r="R188" i="7"/>
  <c r="R189" i="7"/>
  <c r="R190" i="7"/>
  <c r="R191" i="7"/>
  <c r="R192" i="7"/>
  <c r="R193" i="7"/>
  <c r="R194" i="7"/>
  <c r="R195" i="7"/>
  <c r="R196" i="7"/>
  <c r="R197" i="7"/>
  <c r="R198" i="7"/>
  <c r="R199" i="7"/>
  <c r="R200" i="7"/>
  <c r="R201" i="7"/>
  <c r="R202" i="7"/>
  <c r="R203" i="7"/>
  <c r="R204" i="7"/>
  <c r="R205" i="7"/>
  <c r="R206" i="7"/>
  <c r="R207" i="7"/>
  <c r="R208" i="7"/>
  <c r="R209" i="7"/>
  <c r="R210" i="7"/>
  <c r="R211" i="7"/>
  <c r="R212" i="7"/>
  <c r="R213" i="7"/>
  <c r="R214" i="7"/>
  <c r="R215" i="7"/>
  <c r="R216" i="7"/>
  <c r="R217" i="7"/>
  <c r="R218" i="7"/>
  <c r="R219" i="7"/>
  <c r="R220" i="7"/>
  <c r="R221" i="7"/>
  <c r="R222" i="7"/>
  <c r="R223" i="7"/>
  <c r="R224" i="7"/>
  <c r="R225" i="7"/>
  <c r="R226" i="7"/>
  <c r="R227" i="7"/>
  <c r="R228" i="7"/>
  <c r="R229" i="7"/>
  <c r="R230" i="7"/>
  <c r="R231" i="7"/>
  <c r="R232" i="7"/>
  <c r="R233" i="7"/>
  <c r="R234" i="7"/>
  <c r="R235" i="7"/>
  <c r="R236" i="7"/>
  <c r="R237" i="7"/>
  <c r="R238" i="7"/>
  <c r="R239" i="7"/>
  <c r="R240" i="7"/>
  <c r="R241" i="7"/>
  <c r="R242" i="7"/>
  <c r="R243" i="7"/>
  <c r="R244" i="7"/>
  <c r="R245" i="7"/>
  <c r="R246" i="7"/>
  <c r="R247" i="7"/>
  <c r="R248" i="7"/>
  <c r="R249" i="7"/>
  <c r="R3" i="7"/>
  <c r="D84" i="3" l="1"/>
  <c r="D76" i="3"/>
  <c r="D60" i="3"/>
  <c r="C12" i="4"/>
  <c r="D12" i="4" s="1"/>
  <c r="C43" i="4"/>
  <c r="D43" i="4" s="1"/>
  <c r="D82" i="3"/>
  <c r="D66" i="3"/>
  <c r="D50" i="3"/>
  <c r="D42" i="3"/>
  <c r="D81" i="3"/>
  <c r="D65" i="3"/>
  <c r="C11" i="4"/>
  <c r="C35" i="4"/>
  <c r="D35" i="4" s="1"/>
  <c r="C13" i="4"/>
  <c r="D13" i="4" s="1"/>
  <c r="C51" i="4"/>
  <c r="D51" i="4" s="1"/>
  <c r="D46" i="3"/>
  <c r="C19" i="4"/>
  <c r="D19" i="4" s="1"/>
  <c r="C59" i="4"/>
  <c r="D59" i="4" s="1"/>
  <c r="C20" i="4"/>
  <c r="C67" i="4"/>
  <c r="D19" i="3"/>
  <c r="C3" i="4"/>
  <c r="D3" i="4" s="1"/>
  <c r="C27" i="4"/>
  <c r="D27" i="4" s="1"/>
  <c r="C75" i="4"/>
  <c r="D75" i="4" s="1"/>
  <c r="D3" i="3"/>
  <c r="C4" i="4"/>
  <c r="D4" i="4" s="1"/>
  <c r="C28" i="4"/>
  <c r="D28" i="4" s="1"/>
  <c r="C83" i="4"/>
  <c r="D74" i="3"/>
  <c r="D58" i="3"/>
  <c r="D33" i="3"/>
  <c r="D25" i="3"/>
  <c r="D17" i="3"/>
  <c r="D9" i="3"/>
  <c r="C5" i="4"/>
  <c r="D5" i="4" s="1"/>
  <c r="D68" i="3"/>
  <c r="D52" i="3"/>
  <c r="D44" i="3"/>
  <c r="D36" i="3"/>
  <c r="D27" i="3"/>
  <c r="D11" i="3"/>
  <c r="C9" i="4"/>
  <c r="D9" i="4" s="1"/>
  <c r="C17" i="4"/>
  <c r="D17" i="4" s="1"/>
  <c r="C25" i="4"/>
  <c r="D25" i="4" s="1"/>
  <c r="C33" i="4"/>
  <c r="D33" i="4" s="1"/>
  <c r="C41" i="4"/>
  <c r="D41" i="4" s="1"/>
  <c r="C49" i="4"/>
  <c r="D49" i="4" s="1"/>
  <c r="C57" i="4"/>
  <c r="D57" i="4" s="1"/>
  <c r="C65" i="4"/>
  <c r="D65" i="4" s="1"/>
  <c r="C73" i="4"/>
  <c r="D73" i="4" s="1"/>
  <c r="C81" i="4"/>
  <c r="D81" i="4" s="1"/>
  <c r="D83" i="3"/>
  <c r="D75" i="3"/>
  <c r="D67" i="3"/>
  <c r="D59" i="3"/>
  <c r="D51" i="3"/>
  <c r="D43" i="3"/>
  <c r="D35" i="3"/>
  <c r="D26" i="3"/>
  <c r="D18" i="3"/>
  <c r="D10" i="3"/>
  <c r="C2" i="4"/>
  <c r="D2" i="4" s="1"/>
  <c r="C10" i="4"/>
  <c r="D10" i="4" s="1"/>
  <c r="C18" i="4"/>
  <c r="D18" i="4" s="1"/>
  <c r="C26" i="4"/>
  <c r="D26" i="4" s="1"/>
  <c r="D34" i="4"/>
  <c r="C42" i="4"/>
  <c r="D42" i="4" s="1"/>
  <c r="C50" i="4"/>
  <c r="D50" i="4" s="1"/>
  <c r="C58" i="4"/>
  <c r="D58" i="4" s="1"/>
  <c r="C66" i="4"/>
  <c r="D66" i="4" s="1"/>
  <c r="C74" i="4"/>
  <c r="D74" i="4" s="1"/>
  <c r="C82" i="4"/>
  <c r="D82" i="4" s="1"/>
  <c r="C36" i="4"/>
  <c r="D36" i="4" s="1"/>
  <c r="C44" i="4"/>
  <c r="D44" i="4" s="1"/>
  <c r="C52" i="4"/>
  <c r="D52" i="4" s="1"/>
  <c r="C60" i="4"/>
  <c r="D60" i="4" s="1"/>
  <c r="C68" i="4"/>
  <c r="D68" i="4" s="1"/>
  <c r="C76" i="4"/>
  <c r="D76" i="4" s="1"/>
  <c r="C84" i="4"/>
  <c r="D84" i="4" s="1"/>
  <c r="D67" i="4"/>
  <c r="D57" i="3"/>
  <c r="D7" i="3"/>
  <c r="C21" i="4"/>
  <c r="D21" i="4" s="1"/>
  <c r="C29" i="4"/>
  <c r="D29" i="4" s="1"/>
  <c r="C37" i="4"/>
  <c r="D37" i="4" s="1"/>
  <c r="C45" i="4"/>
  <c r="D45" i="4" s="1"/>
  <c r="C53" i="4"/>
  <c r="D53" i="4" s="1"/>
  <c r="C61" i="4"/>
  <c r="D61" i="4" s="1"/>
  <c r="C69" i="4"/>
  <c r="D69" i="4" s="1"/>
  <c r="C77" i="4"/>
  <c r="D77" i="4" s="1"/>
  <c r="C85" i="4"/>
  <c r="D85" i="4" s="1"/>
  <c r="D83" i="4"/>
  <c r="D49" i="3"/>
  <c r="D20" i="4"/>
  <c r="D23" i="3"/>
  <c r="D87" i="3"/>
  <c r="D79" i="3"/>
  <c r="D71" i="3"/>
  <c r="D63" i="3"/>
  <c r="D55" i="3"/>
  <c r="D47" i="3"/>
  <c r="D39" i="3"/>
  <c r="D30" i="3"/>
  <c r="D22" i="3"/>
  <c r="D14" i="3"/>
  <c r="D6" i="3"/>
  <c r="C6" i="4"/>
  <c r="D6" i="4" s="1"/>
  <c r="C14" i="4"/>
  <c r="D14" i="4" s="1"/>
  <c r="C22" i="4"/>
  <c r="D22" i="4" s="1"/>
  <c r="C30" i="4"/>
  <c r="D30" i="4" s="1"/>
  <c r="C38" i="4"/>
  <c r="D38" i="4" s="1"/>
  <c r="C46" i="4"/>
  <c r="D46" i="4" s="1"/>
  <c r="C54" i="4"/>
  <c r="D54" i="4" s="1"/>
  <c r="C62" i="4"/>
  <c r="D62" i="4" s="1"/>
  <c r="C70" i="4"/>
  <c r="D70" i="4" s="1"/>
  <c r="C78" i="4"/>
  <c r="D78" i="4" s="1"/>
  <c r="C86" i="4"/>
  <c r="D86" i="4" s="1"/>
  <c r="D38" i="3"/>
  <c r="D29" i="3"/>
  <c r="D21" i="3"/>
  <c r="D13" i="3"/>
  <c r="D5" i="3"/>
  <c r="C7" i="4"/>
  <c r="D7" i="4" s="1"/>
  <c r="C15" i="4"/>
  <c r="D15" i="4" s="1"/>
  <c r="C23" i="4"/>
  <c r="D23" i="4" s="1"/>
  <c r="C31" i="4"/>
  <c r="D31" i="4" s="1"/>
  <c r="C39" i="4"/>
  <c r="D39" i="4" s="1"/>
  <c r="C47" i="4"/>
  <c r="D47" i="4" s="1"/>
  <c r="C55" i="4"/>
  <c r="D55" i="4" s="1"/>
  <c r="C63" i="4"/>
  <c r="D63" i="4" s="1"/>
  <c r="C71" i="4"/>
  <c r="D71" i="4" s="1"/>
  <c r="C79" i="4"/>
  <c r="D79" i="4" s="1"/>
  <c r="C87" i="4"/>
  <c r="D87" i="4" s="1"/>
  <c r="D11" i="4"/>
  <c r="D73" i="3"/>
  <c r="D41" i="3"/>
  <c r="D31" i="3"/>
  <c r="D15" i="3"/>
  <c r="D86" i="3"/>
  <c r="D78" i="3"/>
  <c r="D70" i="3"/>
  <c r="D62" i="3"/>
  <c r="D54" i="3"/>
  <c r="D85" i="3"/>
  <c r="D69" i="3"/>
  <c r="D61" i="3"/>
  <c r="D53" i="3"/>
  <c r="D45" i="3"/>
  <c r="D37" i="3"/>
  <c r="D28" i="3"/>
  <c r="D20" i="3"/>
  <c r="D12" i="3"/>
  <c r="D4" i="3"/>
  <c r="D34" i="3"/>
  <c r="C8" i="4"/>
  <c r="D8" i="4" s="1"/>
  <c r="C16" i="4"/>
  <c r="D16" i="4" s="1"/>
  <c r="C24" i="4"/>
  <c r="D24" i="4" s="1"/>
  <c r="C32" i="4"/>
  <c r="D32" i="4" s="1"/>
  <c r="C40" i="4"/>
  <c r="D40" i="4" s="1"/>
  <c r="C48" i="4"/>
  <c r="D48" i="4" s="1"/>
  <c r="C56" i="4"/>
  <c r="D56" i="4" s="1"/>
  <c r="C64" i="4"/>
  <c r="D64" i="4" s="1"/>
  <c r="C72" i="4"/>
  <c r="D72" i="4" s="1"/>
  <c r="C80" i="4"/>
  <c r="D80" i="4" s="1"/>
  <c r="D72" i="3"/>
  <c r="D32" i="3"/>
  <c r="D56" i="3"/>
  <c r="D16" i="3"/>
  <c r="D80" i="3"/>
  <c r="D48" i="3"/>
  <c r="D40" i="3"/>
  <c r="D8" i="3"/>
  <c r="D64" i="3"/>
  <c r="D24" i="3"/>
  <c r="C77" i="3"/>
  <c r="D77" i="3" s="1"/>
  <c r="B4" i="6"/>
  <c r="B5" i="6"/>
  <c r="B6" i="6"/>
  <c r="B7" i="6"/>
  <c r="B8" i="6"/>
  <c r="B9" i="6"/>
  <c r="B10" i="6"/>
  <c r="B11" i="6"/>
  <c r="B12" i="6"/>
  <c r="B13" i="6"/>
  <c r="B14" i="6"/>
  <c r="B15" i="6"/>
  <c r="B16" i="6"/>
  <c r="B17" i="6"/>
  <c r="B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54" i="6"/>
  <c r="B55" i="6"/>
  <c r="B56" i="6"/>
  <c r="B57" i="6"/>
  <c r="B58" i="6"/>
  <c r="B59" i="6"/>
  <c r="B60" i="6"/>
  <c r="B61" i="6"/>
  <c r="B62" i="6"/>
  <c r="B63" i="6"/>
  <c r="B64" i="6"/>
  <c r="B65" i="6"/>
  <c r="B66" i="6"/>
  <c r="B67" i="6"/>
  <c r="B68" i="6"/>
  <c r="B69" i="6"/>
  <c r="B70" i="6"/>
  <c r="B71" i="6"/>
  <c r="B72" i="6"/>
  <c r="B73" i="6"/>
  <c r="B74" i="6"/>
  <c r="B75" i="6"/>
  <c r="B76" i="6"/>
  <c r="B77" i="6"/>
  <c r="B78" i="6"/>
  <c r="B79" i="6"/>
  <c r="B80" i="6"/>
  <c r="B81" i="6"/>
  <c r="B82" i="6"/>
  <c r="B83" i="6"/>
  <c r="B84" i="6"/>
  <c r="B85" i="6"/>
  <c r="B86" i="6"/>
  <c r="B87" i="6"/>
  <c r="B88" i="6"/>
  <c r="B89" i="6"/>
  <c r="B90" i="6"/>
  <c r="B91" i="6"/>
  <c r="B92" i="6"/>
  <c r="B93" i="6"/>
  <c r="B94" i="6"/>
  <c r="B95" i="6"/>
  <c r="B96" i="6"/>
  <c r="B97" i="6"/>
  <c r="B98" i="6"/>
  <c r="B99" i="6"/>
  <c r="B100" i="6"/>
  <c r="B101" i="6"/>
  <c r="B102" i="6"/>
  <c r="B103" i="6"/>
  <c r="B104" i="6"/>
  <c r="B105" i="6"/>
  <c r="B106" i="6"/>
  <c r="B107" i="6"/>
  <c r="B108" i="6"/>
  <c r="B109" i="6"/>
  <c r="B110" i="6"/>
  <c r="B111" i="6"/>
  <c r="B112" i="6"/>
  <c r="B113" i="6"/>
  <c r="B114" i="6"/>
  <c r="B115" i="6"/>
  <c r="B116" i="6"/>
  <c r="B117" i="6"/>
  <c r="B118" i="6"/>
  <c r="B119" i="6"/>
  <c r="B120" i="6"/>
  <c r="B121" i="6"/>
  <c r="B122" i="6"/>
  <c r="B123" i="6"/>
  <c r="B124" i="6"/>
  <c r="B125" i="6"/>
  <c r="B126" i="6"/>
  <c r="B127" i="6"/>
  <c r="B128" i="6"/>
  <c r="B129" i="6"/>
  <c r="B130" i="6"/>
  <c r="B131" i="6"/>
  <c r="B132" i="6"/>
  <c r="B133" i="6"/>
  <c r="B134" i="6"/>
  <c r="B135" i="6"/>
  <c r="B136" i="6"/>
  <c r="B137" i="6"/>
  <c r="B138" i="6"/>
  <c r="B139" i="6"/>
  <c r="B140" i="6"/>
  <c r="B141" i="6"/>
  <c r="B142" i="6"/>
  <c r="B143" i="6"/>
  <c r="B144" i="6"/>
  <c r="B145" i="6"/>
  <c r="B146" i="6"/>
  <c r="B147" i="6"/>
  <c r="B148" i="6"/>
  <c r="B149" i="6"/>
  <c r="B150" i="6"/>
  <c r="B151" i="6"/>
  <c r="B152" i="6"/>
  <c r="B153" i="6"/>
  <c r="B154" i="6"/>
  <c r="B155" i="6"/>
  <c r="B156" i="6"/>
  <c r="B157" i="6"/>
  <c r="B158" i="6"/>
  <c r="B159" i="6"/>
  <c r="B160" i="6"/>
  <c r="B161" i="6"/>
  <c r="B162" i="6"/>
  <c r="B163" i="6"/>
  <c r="B164" i="6"/>
  <c r="B165" i="6"/>
  <c r="B166" i="6"/>
  <c r="B167" i="6"/>
  <c r="B168" i="6"/>
  <c r="B169" i="6"/>
  <c r="B170" i="6"/>
  <c r="B171" i="6"/>
  <c r="B172" i="6"/>
  <c r="B173" i="6"/>
  <c r="B174" i="6"/>
  <c r="B175" i="6"/>
  <c r="B176" i="6"/>
  <c r="B177" i="6"/>
  <c r="B178" i="6"/>
  <c r="B179" i="6"/>
  <c r="B180" i="6"/>
  <c r="B181" i="6"/>
  <c r="B182" i="6"/>
  <c r="B183" i="6"/>
  <c r="B184" i="6"/>
  <c r="B185" i="6"/>
  <c r="B186" i="6"/>
  <c r="B187" i="6"/>
  <c r="B188" i="6"/>
  <c r="B189" i="6"/>
  <c r="B190" i="6"/>
  <c r="B191" i="6"/>
  <c r="B192" i="6"/>
  <c r="B193" i="6"/>
  <c r="B194" i="6"/>
  <c r="B195" i="6"/>
  <c r="B196" i="6"/>
  <c r="B197" i="6"/>
  <c r="B198" i="6"/>
  <c r="B199" i="6"/>
  <c r="B200" i="6"/>
  <c r="B201" i="6"/>
  <c r="B202" i="6"/>
  <c r="B203" i="6"/>
  <c r="B204" i="6"/>
  <c r="B205" i="6"/>
  <c r="B206" i="6"/>
  <c r="B207" i="6"/>
  <c r="B208" i="6"/>
  <c r="B209" i="6"/>
  <c r="B210" i="6"/>
  <c r="B211" i="6"/>
  <c r="B212" i="6"/>
  <c r="B213" i="6"/>
  <c r="B214" i="6"/>
  <c r="B215" i="6"/>
  <c r="B216" i="6"/>
  <c r="B217" i="6"/>
  <c r="B218" i="6"/>
  <c r="B219" i="6"/>
  <c r="B220" i="6"/>
  <c r="B221" i="6"/>
  <c r="B222" i="6"/>
  <c r="B223" i="6"/>
  <c r="B224" i="6"/>
  <c r="B225" i="6"/>
  <c r="B226" i="6"/>
  <c r="B227" i="6"/>
  <c r="B228" i="6"/>
  <c r="B229" i="6"/>
  <c r="B230" i="6"/>
  <c r="B231" i="6"/>
  <c r="B232" i="6"/>
  <c r="B233" i="6"/>
  <c r="B234" i="6"/>
  <c r="B235" i="6"/>
  <c r="B236" i="6"/>
  <c r="B237" i="6"/>
  <c r="B238" i="6"/>
  <c r="B239" i="6"/>
  <c r="B240" i="6"/>
  <c r="B241" i="6"/>
  <c r="B242" i="6"/>
  <c r="B243" i="6"/>
  <c r="B244" i="6"/>
  <c r="B245" i="6"/>
  <c r="B246" i="6"/>
  <c r="B247" i="6"/>
  <c r="B248" i="6"/>
  <c r="B249" i="6"/>
  <c r="B250" i="6"/>
  <c r="B251" i="6"/>
  <c r="B252" i="6"/>
  <c r="B253" i="6"/>
  <c r="B254" i="6"/>
  <c r="B255" i="6"/>
  <c r="B256" i="6"/>
  <c r="B257" i="6"/>
  <c r="B258" i="6"/>
  <c r="B259" i="6"/>
  <c r="B260" i="6"/>
  <c r="B261" i="6"/>
  <c r="B262" i="6"/>
  <c r="B263" i="6"/>
  <c r="B264" i="6"/>
  <c r="B265" i="6"/>
  <c r="B266" i="6"/>
  <c r="B267" i="6"/>
  <c r="B268" i="6"/>
  <c r="B269" i="6"/>
  <c r="B270" i="6"/>
  <c r="B271" i="6"/>
  <c r="B272" i="6"/>
  <c r="B273" i="6"/>
  <c r="B274" i="6"/>
  <c r="B275" i="6"/>
  <c r="B276" i="6"/>
  <c r="B277" i="6"/>
  <c r="B278" i="6"/>
  <c r="B279" i="6"/>
  <c r="B280" i="6"/>
  <c r="B281" i="6"/>
  <c r="B282" i="6"/>
  <c r="B283" i="6"/>
  <c r="B284" i="6"/>
  <c r="B285" i="6"/>
  <c r="B286" i="6"/>
  <c r="B287" i="6"/>
  <c r="B288" i="6"/>
  <c r="B289" i="6"/>
  <c r="B290" i="6"/>
  <c r="B291" i="6"/>
  <c r="B292" i="6"/>
  <c r="B293" i="6"/>
  <c r="B294" i="6"/>
  <c r="B295" i="6"/>
  <c r="B296" i="6"/>
  <c r="B297" i="6"/>
  <c r="B298" i="6"/>
  <c r="B299" i="6"/>
  <c r="B300" i="6"/>
  <c r="B301" i="6"/>
  <c r="B302" i="6"/>
  <c r="B303" i="6"/>
  <c r="B304" i="6"/>
  <c r="B305" i="6"/>
  <c r="B306" i="6"/>
  <c r="B307" i="6"/>
  <c r="B308" i="6"/>
  <c r="B309" i="6"/>
  <c r="B310" i="6"/>
  <c r="B311" i="6"/>
  <c r="B312" i="6"/>
  <c r="B313" i="6"/>
  <c r="B314" i="6"/>
  <c r="B315" i="6"/>
  <c r="B316" i="6"/>
  <c r="B317" i="6"/>
  <c r="B318" i="6"/>
  <c r="B319" i="6"/>
  <c r="B320" i="6"/>
  <c r="B321" i="6"/>
  <c r="B322" i="6"/>
  <c r="B323" i="6"/>
  <c r="B324" i="6"/>
  <c r="B325" i="6"/>
  <c r="B326" i="6"/>
  <c r="B327" i="6"/>
  <c r="B328" i="6"/>
  <c r="B329" i="6"/>
  <c r="B330" i="6"/>
  <c r="B331" i="6"/>
  <c r="B332" i="6"/>
  <c r="B333" i="6"/>
  <c r="B334" i="6"/>
  <c r="B335" i="6"/>
  <c r="B336" i="6"/>
  <c r="B337" i="6"/>
  <c r="B338" i="6"/>
  <c r="B339" i="6"/>
  <c r="B340" i="6"/>
  <c r="B341" i="6"/>
  <c r="B342" i="6"/>
  <c r="B343" i="6"/>
  <c r="B344" i="6"/>
  <c r="B345" i="6"/>
  <c r="B346" i="6"/>
  <c r="B347" i="6"/>
  <c r="B348" i="6"/>
  <c r="B349" i="6"/>
  <c r="B350" i="6"/>
  <c r="B351" i="6"/>
  <c r="B352" i="6"/>
  <c r="B353" i="6"/>
  <c r="B354" i="6"/>
  <c r="B355" i="6"/>
  <c r="B356" i="6"/>
  <c r="B357" i="6"/>
  <c r="B358" i="6"/>
  <c r="B359" i="6"/>
  <c r="B360" i="6"/>
  <c r="B361" i="6"/>
  <c r="B362" i="6"/>
  <c r="B363" i="6"/>
  <c r="B364" i="6"/>
  <c r="B365" i="6"/>
  <c r="B366" i="6"/>
  <c r="B367" i="6"/>
  <c r="B368" i="6"/>
  <c r="B369" i="6"/>
  <c r="B370" i="6"/>
  <c r="B371" i="6"/>
  <c r="B372" i="6"/>
  <c r="B373" i="6"/>
  <c r="B374" i="6"/>
  <c r="B375" i="6"/>
  <c r="B376" i="6"/>
  <c r="B377" i="6"/>
  <c r="B378" i="6"/>
  <c r="B379" i="6"/>
  <c r="B380" i="6"/>
  <c r="B381" i="6"/>
  <c r="B382" i="6"/>
  <c r="B383" i="6"/>
  <c r="B384" i="6"/>
  <c r="B385" i="6"/>
  <c r="B386" i="6"/>
  <c r="B387" i="6"/>
  <c r="B388" i="6"/>
  <c r="B389" i="6"/>
  <c r="B390" i="6"/>
  <c r="B391" i="6"/>
  <c r="B392" i="6"/>
  <c r="B393" i="6"/>
  <c r="B394" i="6"/>
  <c r="B395" i="6"/>
  <c r="B396" i="6"/>
  <c r="B397" i="6"/>
  <c r="B398" i="6"/>
  <c r="B399" i="6"/>
  <c r="B400" i="6"/>
  <c r="B401" i="6"/>
  <c r="B402" i="6"/>
  <c r="B403" i="6"/>
  <c r="B404" i="6"/>
  <c r="B405" i="6"/>
  <c r="B406" i="6"/>
  <c r="B407" i="6"/>
  <c r="B408" i="6"/>
  <c r="B409" i="6"/>
  <c r="B410" i="6"/>
  <c r="B411" i="6"/>
  <c r="B412" i="6"/>
  <c r="B413" i="6"/>
  <c r="B414" i="6"/>
  <c r="B415" i="6"/>
  <c r="B416" i="6"/>
  <c r="B417" i="6"/>
  <c r="B418" i="6"/>
  <c r="B419" i="6"/>
  <c r="B420" i="6"/>
  <c r="B421" i="6"/>
  <c r="B422" i="6"/>
  <c r="B423" i="6"/>
  <c r="B424" i="6"/>
  <c r="B425" i="6"/>
  <c r="B426" i="6"/>
  <c r="B427" i="6"/>
  <c r="B428" i="6"/>
  <c r="B429" i="6"/>
  <c r="B430" i="6"/>
  <c r="B431" i="6"/>
  <c r="B432" i="6"/>
  <c r="B433" i="6"/>
  <c r="B434" i="6"/>
  <c r="B435" i="6"/>
  <c r="B436" i="6"/>
  <c r="B437" i="6"/>
  <c r="B438" i="6"/>
  <c r="B439" i="6"/>
  <c r="B440" i="6"/>
  <c r="B441" i="6"/>
  <c r="B442" i="6"/>
  <c r="B443" i="6"/>
  <c r="B444" i="6"/>
  <c r="B445" i="6"/>
  <c r="B446" i="6"/>
  <c r="B447" i="6"/>
  <c r="B448" i="6"/>
  <c r="B449" i="6"/>
  <c r="B450" i="6"/>
  <c r="B451" i="6"/>
  <c r="B452" i="6"/>
  <c r="B453" i="6"/>
  <c r="B454" i="6"/>
  <c r="B455" i="6"/>
  <c r="B456" i="6"/>
  <c r="B457" i="6"/>
  <c r="B458" i="6"/>
  <c r="B459" i="6"/>
  <c r="B460" i="6"/>
  <c r="B461" i="6"/>
  <c r="B462" i="6"/>
  <c r="B463" i="6"/>
  <c r="B464" i="6"/>
  <c r="B465" i="6"/>
  <c r="B466" i="6"/>
  <c r="B467" i="6"/>
  <c r="B468" i="6"/>
  <c r="B469" i="6"/>
  <c r="B470" i="6"/>
  <c r="B471" i="6"/>
  <c r="B472" i="6"/>
  <c r="B473" i="6"/>
  <c r="B474" i="6"/>
  <c r="B475" i="6"/>
  <c r="B476" i="6"/>
  <c r="B477" i="6"/>
  <c r="B478" i="6"/>
  <c r="B479" i="6"/>
  <c r="B480" i="6"/>
  <c r="B481" i="6"/>
  <c r="B482" i="6"/>
  <c r="B483" i="6"/>
  <c r="B484" i="6"/>
  <c r="B485" i="6"/>
  <c r="B486" i="6"/>
  <c r="B487" i="6"/>
  <c r="B488" i="6"/>
  <c r="B489" i="6"/>
  <c r="B490" i="6"/>
  <c r="B491" i="6"/>
  <c r="B492" i="6"/>
  <c r="B493" i="6"/>
  <c r="B3" i="6"/>
  <c r="M3" i="1"/>
  <c r="M4" i="1"/>
  <c r="M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Cris Montalvo</author>
    <author>Elizabeth Guzman</author>
  </authors>
  <commentList>
    <comment ref="A1" authorId="0" shapeId="0" xr:uid="{C2B9E133-CEBC-4E67-B7B0-78F98A63ED18}">
      <text>
        <r>
          <rPr>
            <sz val="8"/>
            <color indexed="81"/>
            <rFont val="Tahoma"/>
            <family val="2"/>
          </rPr>
          <t xml:space="preserve">En este campo debe digitar la palabra </t>
        </r>
        <r>
          <rPr>
            <b/>
            <sz val="8"/>
            <color indexed="81"/>
            <rFont val="Tahoma"/>
            <family val="2"/>
          </rPr>
          <t>COLABORADOR</t>
        </r>
        <r>
          <rPr>
            <sz val="8"/>
            <color indexed="81"/>
            <rFont val="Tahoma"/>
            <family val="2"/>
          </rPr>
          <t xml:space="preserve"> o </t>
        </r>
        <r>
          <rPr>
            <b/>
            <sz val="8"/>
            <color indexed="81"/>
            <rFont val="Tahoma"/>
            <family val="2"/>
          </rPr>
          <t>CANDIDATO</t>
        </r>
        <r>
          <rPr>
            <sz val="8"/>
            <color indexed="81"/>
            <rFont val="Tahoma"/>
            <family val="2"/>
          </rPr>
          <t xml:space="preserve"> dependiendo de la naturaleza de la persona que esta ingresando.
Si desea eliminar la persona de su base de datos debe digitar la palabra </t>
        </r>
        <r>
          <rPr>
            <b/>
            <sz val="8"/>
            <color indexed="81"/>
            <rFont val="Tahoma"/>
            <family val="2"/>
          </rPr>
          <t>ELIMINAR</t>
        </r>
      </text>
    </comment>
    <comment ref="J1" authorId="0" shapeId="0" xr:uid="{EDAB0471-6159-4D59-B4CF-FFC1EDD667AD}">
      <text>
        <r>
          <rPr>
            <b/>
            <sz val="8"/>
            <color indexed="81"/>
            <rFont val="Tahoma"/>
            <family val="2"/>
          </rPr>
          <t>Digite aqui la cedula o DNI del jefe inmediato del colaborador</t>
        </r>
      </text>
    </comment>
    <comment ref="K1" authorId="0" shapeId="0" xr:uid="{756288B6-CF85-4748-BA21-747223987359}">
      <text>
        <r>
          <rPr>
            <b/>
            <sz val="8"/>
            <color indexed="81"/>
            <rFont val="Tahoma"/>
            <family val="2"/>
          </rPr>
          <t>Utilice este campo para ingresar informacion adicional que de una clasificación al colaborador</t>
        </r>
      </text>
    </comment>
    <comment ref="L1" authorId="0" shapeId="0" xr:uid="{95C0CC70-53C1-429C-9E44-BF98530AC0B2}">
      <text>
        <r>
          <rPr>
            <b/>
            <sz val="8"/>
            <color indexed="81"/>
            <rFont val="Tahoma"/>
            <family val="2"/>
          </rPr>
          <t>Utilice este campo para ingresar informacion adicional que de una clasificación al colaborador</t>
        </r>
      </text>
    </comment>
    <comment ref="M1" authorId="0" shapeId="0" xr:uid="{D2E805D5-CAC7-42B9-BAF1-FC30CCEC29D6}">
      <text>
        <r>
          <rPr>
            <b/>
            <sz val="8"/>
            <color indexed="81"/>
            <rFont val="Tahoma"/>
            <family val="2"/>
          </rPr>
          <t>Utilice este campo para ingresar informacion adicional que de una clasificación al colaborador</t>
        </r>
      </text>
    </comment>
    <comment ref="G23" authorId="1" shapeId="0" xr:uid="{813ED5E8-C757-4ECE-9E47-BD15EA5CCAE5}">
      <text>
        <r>
          <rPr>
            <b/>
            <sz val="9"/>
            <color indexed="81"/>
            <rFont val="Tahoma"/>
            <family val="2"/>
          </rPr>
          <t xml:space="preserve">
Cambio de cargo a partir del 01-03-2022</t>
        </r>
      </text>
    </comment>
    <comment ref="H23" authorId="1" shapeId="0" xr:uid="{7D304BFE-8311-4307-B8BF-E051E6693D03}">
      <text>
        <r>
          <rPr>
            <b/>
            <sz val="9"/>
            <color indexed="81"/>
            <rFont val="Tahoma"/>
            <family val="2"/>
          </rPr>
          <t xml:space="preserve">
Cambio de cargo a partir del 01-03-2022</t>
        </r>
      </text>
    </comment>
    <comment ref="G35" authorId="1" shapeId="0" xr:uid="{8AA20C03-8302-40DC-B735-4DFF720B3BED}">
      <text>
        <r>
          <rPr>
            <sz val="9"/>
            <color indexed="81"/>
            <rFont val="Tahoma"/>
            <family val="2"/>
          </rPr>
          <t xml:space="preserve">Cambio cargo 01-07-22
</t>
        </r>
      </text>
    </comment>
    <comment ref="H35" authorId="1" shapeId="0" xr:uid="{EAD5D2F9-E1A0-4BA7-88AF-2566E973E64A}">
      <text>
        <r>
          <rPr>
            <sz val="9"/>
            <color indexed="81"/>
            <rFont val="Tahoma"/>
            <family val="2"/>
          </rPr>
          <t xml:space="preserve">Cambio cargo 01-07-22
</t>
        </r>
      </text>
    </comment>
    <comment ref="C67" authorId="1" shapeId="0" xr:uid="{B6760765-72E2-40EE-95AB-E1D676F119C3}">
      <text>
        <r>
          <rPr>
            <sz val="9"/>
            <color indexed="81"/>
            <rFont val="Tahoma"/>
            <family val="2"/>
          </rPr>
          <t xml:space="preserve">No tiene segundo nombre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Elizabeth Guzman</author>
  </authors>
  <commentList>
    <comment ref="F23" authorId="0" shapeId="0" xr:uid="{763810BB-EE30-4C13-907B-CFCEA65D14F9}">
      <text>
        <r>
          <rPr>
            <b/>
            <sz val="9"/>
            <color indexed="81"/>
            <rFont val="Tahoma"/>
            <family val="2"/>
          </rPr>
          <t xml:space="preserve">
Cambio de cargo a partir del 01-03-2022</t>
        </r>
      </text>
    </comment>
    <comment ref="F35" authorId="0" shapeId="0" xr:uid="{022D790B-81EF-4848-9950-B5C9A02FD6D4}">
      <text>
        <r>
          <rPr>
            <sz val="9"/>
            <color indexed="81"/>
            <rFont val="Tahoma"/>
            <family val="2"/>
          </rPr>
          <t xml:space="preserve">Cambio cargo 01-07-22
</t>
        </r>
      </text>
    </comment>
    <comment ref="B67" authorId="0" shapeId="0" xr:uid="{CAB5E3D3-BEE9-45FB-B0DE-E0FCE08C9289}">
      <text>
        <r>
          <rPr>
            <sz val="9"/>
            <color indexed="81"/>
            <rFont val="Tahoma"/>
            <family val="2"/>
          </rPr>
          <t xml:space="preserve">No tiene segundo nombre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 Aguinaga</author>
    <author>Elizabeth Guzman</author>
  </authors>
  <commentList>
    <comment ref="E1" authorId="0" shapeId="0" xr:uid="{9C79DFF8-528C-4539-8FA4-EED0A0AEBD52}">
      <text>
        <r>
          <rPr>
            <sz val="8"/>
            <color indexed="81"/>
            <rFont val="Tahoma"/>
            <family val="2"/>
          </rPr>
          <t>Nombre de la RELACION del evaluador frente al evaluado.
Debe ser una relación que se seleccionó para el proceso</t>
        </r>
        <r>
          <rPr>
            <sz val="8"/>
            <color indexed="81"/>
            <rFont val="Tahoma"/>
            <family val="2"/>
          </rPr>
          <t xml:space="preserve">
Para las relaciones por defecto se debe usar los nombres predeterminados del sistema:
</t>
        </r>
        <r>
          <rPr>
            <b/>
            <sz val="8"/>
            <color indexed="81"/>
            <rFont val="Tahoma"/>
            <family val="2"/>
          </rPr>
          <t>SUPERVISOR
SUBORDINADO
PARES</t>
        </r>
        <r>
          <rPr>
            <sz val="8"/>
            <color indexed="81"/>
            <rFont val="Tahoma"/>
            <family val="2"/>
          </rPr>
          <t xml:space="preserve">
</t>
        </r>
      </text>
    </comment>
    <comment ref="B67" authorId="1" shapeId="0" xr:uid="{6D99546D-2E4A-4F10-A9C5-CD9098836A9D}">
      <text>
        <r>
          <rPr>
            <sz val="9"/>
            <color indexed="81"/>
            <rFont val="Tahoma"/>
            <family val="2"/>
          </rPr>
          <t xml:space="preserve">No tiene segundo nombre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 Aguinaga</author>
    <author>Elizabeth Guzman</author>
  </authors>
  <commentList>
    <comment ref="E1" authorId="0" shapeId="0" xr:uid="{54EB4CEB-DF94-4950-B6E1-7C0273FD7133}">
      <text>
        <r>
          <rPr>
            <sz val="8"/>
            <color indexed="81"/>
            <rFont val="Tahoma"/>
            <family val="2"/>
          </rPr>
          <t>Nombre de la RELACION del evaluador frente al evaluado.
Debe ser una relación que se seleccionó para el proceso</t>
        </r>
        <r>
          <rPr>
            <sz val="8"/>
            <color indexed="81"/>
            <rFont val="Tahoma"/>
            <family val="2"/>
          </rPr>
          <t xml:space="preserve">
Para las relaciones por defecto se debe usar los nombres predeterminados del sistema:
</t>
        </r>
        <r>
          <rPr>
            <b/>
            <sz val="8"/>
            <color indexed="81"/>
            <rFont val="Tahoma"/>
            <family val="2"/>
          </rPr>
          <t>SUPERVISOR
SUBORDINADO
PARES</t>
        </r>
        <r>
          <rPr>
            <sz val="8"/>
            <color indexed="81"/>
            <rFont val="Tahoma"/>
            <family val="2"/>
          </rPr>
          <t xml:space="preserve">
</t>
        </r>
      </text>
    </comment>
    <comment ref="B67" authorId="1" shapeId="0" xr:uid="{C01E64A9-4B15-40EC-8363-3B75E799B844}">
      <text>
        <r>
          <rPr>
            <sz val="9"/>
            <color indexed="81"/>
            <rFont val="Tahoma"/>
            <family val="2"/>
          </rPr>
          <t xml:space="preserve">No tiene segundo nombre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Gabriela Rodriguez</author>
  </authors>
  <commentList>
    <comment ref="C1" authorId="0" shapeId="0" xr:uid="{3FB6821F-5AB9-49B0-8581-D11EBA101919}">
      <text>
        <r>
          <rPr>
            <b/>
            <sz val="9"/>
            <color indexed="81"/>
            <rFont val="Tahoma"/>
            <family val="2"/>
          </rPr>
          <t>Gabriela Rodriguez:</t>
        </r>
        <r>
          <rPr>
            <sz val="9"/>
            <color indexed="81"/>
            <rFont val="Tahoma"/>
            <family val="2"/>
          </rPr>
          <t xml:space="preserve">
BORRAR CORPORATIVOS</t>
        </r>
      </text>
    </comment>
  </commentList>
</comments>
</file>

<file path=xl/sharedStrings.xml><?xml version="1.0" encoding="utf-8"?>
<sst xmlns="http://schemas.openxmlformats.org/spreadsheetml/2006/main" count="13921" uniqueCount="1137">
  <si>
    <t xml:space="preserve">rut </t>
  </si>
  <si>
    <t>Nombres</t>
  </si>
  <si>
    <t>Apellido paterno</t>
  </si>
  <si>
    <t>Apellido materno</t>
  </si>
  <si>
    <t>LORETO ALEJANDRA</t>
  </si>
  <si>
    <t>FLORES</t>
  </si>
  <si>
    <t>MARIA SOLEDAD</t>
  </si>
  <si>
    <t>RODRIGUEZ</t>
  </si>
  <si>
    <t>BERTANI</t>
  </si>
  <si>
    <t>MERIBET CATALINA</t>
  </si>
  <si>
    <t>VILLABLANCA</t>
  </si>
  <si>
    <t>JEREZ</t>
  </si>
  <si>
    <t>MAURICIO EDUARDO</t>
  </si>
  <si>
    <t>TRIGO</t>
  </si>
  <si>
    <t>TAPIA</t>
  </si>
  <si>
    <t>BARBARA PAZ</t>
  </si>
  <si>
    <t>JAMET</t>
  </si>
  <si>
    <t>ORDOÑEZ</t>
  </si>
  <si>
    <t>PAOLA ALEJANDRA</t>
  </si>
  <si>
    <t>CONTRERAS</t>
  </si>
  <si>
    <t>VALLEJOS</t>
  </si>
  <si>
    <t>MARIA MERCEDES</t>
  </si>
  <si>
    <t>KENESICH</t>
  </si>
  <si>
    <t>SAAVEDRA</t>
  </si>
  <si>
    <t>JOSE LUIS</t>
  </si>
  <si>
    <t>OTAROLA</t>
  </si>
  <si>
    <t>CORNEJO</t>
  </si>
  <si>
    <t>CARMEN GABRIELA</t>
  </si>
  <si>
    <t>AREVALO</t>
  </si>
  <si>
    <t>WADDINGTON</t>
  </si>
  <si>
    <t>PAULA ANDREA</t>
  </si>
  <si>
    <t>LEYTON</t>
  </si>
  <si>
    <t>ARAYA</t>
  </si>
  <si>
    <t>ELSA MARIA</t>
  </si>
  <si>
    <t>VILLALOBOS</t>
  </si>
  <si>
    <t>RIVAS</t>
  </si>
  <si>
    <t>NATHALIA ANDREINA</t>
  </si>
  <si>
    <t>VECCHINI</t>
  </si>
  <si>
    <t>FRANCO</t>
  </si>
  <si>
    <t>NATHALIA CONSTANZA</t>
  </si>
  <si>
    <t>IGOR</t>
  </si>
  <si>
    <t>SOTO</t>
  </si>
  <si>
    <t>MARIA ALEJANDRA</t>
  </si>
  <si>
    <t>JUICA</t>
  </si>
  <si>
    <t>CABRERA</t>
  </si>
  <si>
    <t>ROXANA DEL CARMEN</t>
  </si>
  <si>
    <t>DROGUETT</t>
  </si>
  <si>
    <t>FRANCISCO JAVIER</t>
  </si>
  <si>
    <t>ROJAS</t>
  </si>
  <si>
    <t>ACOSTA</t>
  </si>
  <si>
    <t>JARA</t>
  </si>
  <si>
    <t>AGURTO</t>
  </si>
  <si>
    <t>ANDRES ALEXIS</t>
  </si>
  <si>
    <t>HERNANDEZ</t>
  </si>
  <si>
    <t>HERRERA</t>
  </si>
  <si>
    <t>MARIANA ALEJANDRA</t>
  </si>
  <si>
    <t>GUEDEZ</t>
  </si>
  <si>
    <t>MARTINEZ</t>
  </si>
  <si>
    <t>CYNTHIA SCARLETTE</t>
  </si>
  <si>
    <t>ALBORNOZ</t>
  </si>
  <si>
    <t>RIVERO</t>
  </si>
  <si>
    <t>PATRICIO ANTONIO</t>
  </si>
  <si>
    <t>AMBIADO</t>
  </si>
  <si>
    <t>VERGARA</t>
  </si>
  <si>
    <t>MARIA ELIANA</t>
  </si>
  <si>
    <t>JAIME EDUARDO</t>
  </si>
  <si>
    <t>CARDENAS</t>
  </si>
  <si>
    <t>RAMIREZ</t>
  </si>
  <si>
    <t>ENRIQUE  OCTAVIO</t>
  </si>
  <si>
    <t>DANES</t>
  </si>
  <si>
    <t>CASAS DEL VALLE</t>
  </si>
  <si>
    <t>MARCO MARCELO</t>
  </si>
  <si>
    <t>ORTIZ</t>
  </si>
  <si>
    <t>GATICA</t>
  </si>
  <si>
    <t>EDGARD WALTER</t>
  </si>
  <si>
    <t>PIÑA</t>
  </si>
  <si>
    <t>ALARCON</t>
  </si>
  <si>
    <t>MARCELA BEATRIZ</t>
  </si>
  <si>
    <t>POZO</t>
  </si>
  <si>
    <t>AGUIRRE</t>
  </si>
  <si>
    <t>LUIS NIBALDO</t>
  </si>
  <si>
    <t>RUBIO</t>
  </si>
  <si>
    <t>DIAZ</t>
  </si>
  <si>
    <t>MARIA JOSE</t>
  </si>
  <si>
    <t>SILVA</t>
  </si>
  <si>
    <t>NAVARRO</t>
  </si>
  <si>
    <t>LESLIE CAROLINA</t>
  </si>
  <si>
    <t>ARAVENA</t>
  </si>
  <si>
    <t>DONOSO</t>
  </si>
  <si>
    <t>JORQUERA</t>
  </si>
  <si>
    <t>NELSON MATIAS</t>
  </si>
  <si>
    <t>LINACRE</t>
  </si>
  <si>
    <t>DOMINGUEZ</t>
  </si>
  <si>
    <t>HUMBERTO DANIEL</t>
  </si>
  <si>
    <t>TORRES</t>
  </si>
  <si>
    <t>ALEX MANUEL</t>
  </si>
  <si>
    <t>CARREÑO</t>
  </si>
  <si>
    <t>LOBOS</t>
  </si>
  <si>
    <t>DANIEL ESTEBAN</t>
  </si>
  <si>
    <t>BARAHONA</t>
  </si>
  <si>
    <t>MARCELO GABRIEL</t>
  </si>
  <si>
    <t>NAUTO</t>
  </si>
  <si>
    <t>CARLOS FELIPE</t>
  </si>
  <si>
    <t>OLGUIN</t>
  </si>
  <si>
    <t>JULIO CESAR</t>
  </si>
  <si>
    <t>GUTIERREZ</t>
  </si>
  <si>
    <t>JIMENEZ</t>
  </si>
  <si>
    <t>JUAN PABLO</t>
  </si>
  <si>
    <t>PIZARRO</t>
  </si>
  <si>
    <t>RAHIL</t>
  </si>
  <si>
    <t>LUIS ANTONIO</t>
  </si>
  <si>
    <t>ATIAS</t>
  </si>
  <si>
    <t>MORELLO</t>
  </si>
  <si>
    <t>PEDRO FRANCISCO</t>
  </si>
  <si>
    <t>HECTOR GASTON</t>
  </si>
  <si>
    <t>SALINAS</t>
  </si>
  <si>
    <t>SANTELICES</t>
  </si>
  <si>
    <t>KATHERINE ALEJANDRA</t>
  </si>
  <si>
    <t>ALAMOS</t>
  </si>
  <si>
    <t>BURGOS</t>
  </si>
  <si>
    <t>LUIS EDUARDO</t>
  </si>
  <si>
    <t>BARRERA</t>
  </si>
  <si>
    <t>LAZCANO</t>
  </si>
  <si>
    <t>GLAUCO ANTONIO</t>
  </si>
  <si>
    <t>ARACENA</t>
  </si>
  <si>
    <t>PINTO</t>
  </si>
  <si>
    <t>CONSUELO DEL PILAR</t>
  </si>
  <si>
    <t>ROMERO</t>
  </si>
  <si>
    <t>LARENAS</t>
  </si>
  <si>
    <t>EMMANUEL CHRISTIAN</t>
  </si>
  <si>
    <t>ROZAS</t>
  </si>
  <si>
    <t>CATALAN</t>
  </si>
  <si>
    <t>SOFIA CATALINA</t>
  </si>
  <si>
    <t>JOAQUIN ALEJANDRO</t>
  </si>
  <si>
    <t>VERDUGO</t>
  </si>
  <si>
    <t>IGNACIO ALEJANDRO</t>
  </si>
  <si>
    <t>TRONCOSO</t>
  </si>
  <si>
    <t>MARIA TERESA</t>
  </si>
  <si>
    <t>LARA</t>
  </si>
  <si>
    <t>ESPINOZA</t>
  </si>
  <si>
    <t>CRISTIAN ALEXIS</t>
  </si>
  <si>
    <t>SCHUBERT</t>
  </si>
  <si>
    <t>STUDER</t>
  </si>
  <si>
    <t>LILIANA VICTORIA</t>
  </si>
  <si>
    <t>NUÑEZ</t>
  </si>
  <si>
    <t>MARIA CONSTANZA</t>
  </si>
  <si>
    <t>FUENTES</t>
  </si>
  <si>
    <t>JERIA</t>
  </si>
  <si>
    <t>JOSE PATRICIO</t>
  </si>
  <si>
    <t>BRIONES</t>
  </si>
  <si>
    <t>OGUSZEWICZ</t>
  </si>
  <si>
    <t>LEOPOLDO ENRIQUE</t>
  </si>
  <si>
    <t xml:space="preserve">BRANDENBURG </t>
  </si>
  <si>
    <t>MANSILLA</t>
  </si>
  <si>
    <t>CARLOS GUSTAVO</t>
  </si>
  <si>
    <t>CONCHA</t>
  </si>
  <si>
    <t xml:space="preserve">CONTRERAS </t>
  </si>
  <si>
    <t>JOSE DAVID</t>
  </si>
  <si>
    <t>SERRANO</t>
  </si>
  <si>
    <t>ERICES</t>
  </si>
  <si>
    <t>CAMILA FERNANDA</t>
  </si>
  <si>
    <t>REYES</t>
  </si>
  <si>
    <t>LAURA ANDREA</t>
  </si>
  <si>
    <t>MENDOZA</t>
  </si>
  <si>
    <t>KAREN MARION</t>
  </si>
  <si>
    <t>SAEZ</t>
  </si>
  <si>
    <t>CALDERON</t>
  </si>
  <si>
    <t>EVELYN JUDIT</t>
  </si>
  <si>
    <t>BADIA</t>
  </si>
  <si>
    <t>ACEVEDO</t>
  </si>
  <si>
    <t>IVAN ENRIQUE</t>
  </si>
  <si>
    <t>RIVERA</t>
  </si>
  <si>
    <t>YAÑEZ</t>
  </si>
  <si>
    <t>PATRICIA DEL CARMEN</t>
  </si>
  <si>
    <t>ULLOA</t>
  </si>
  <si>
    <t>GARRIDO</t>
  </si>
  <si>
    <t>STELLA VALENTINA</t>
  </si>
  <si>
    <t>GONZALO IGNACIO</t>
  </si>
  <si>
    <t>BORLONE</t>
  </si>
  <si>
    <t>PAULA</t>
  </si>
  <si>
    <t>COROVIC</t>
  </si>
  <si>
    <t>PEREIRA</t>
  </si>
  <si>
    <t>FABIAN EDISON</t>
  </si>
  <si>
    <t>MORALES</t>
  </si>
  <si>
    <t>VALENZUELA</t>
  </si>
  <si>
    <t>LUIS JORGE</t>
  </si>
  <si>
    <t>SOTTOVIA</t>
  </si>
  <si>
    <t>GIMENEZ</t>
  </si>
  <si>
    <t>ZULMA PATRICIA</t>
  </si>
  <si>
    <t>CAMILA ALEJANDRA</t>
  </si>
  <si>
    <t>GONZALEZ</t>
  </si>
  <si>
    <t>MONICA DANIELA</t>
  </si>
  <si>
    <t>BILEIDY DEL CARMEN</t>
  </si>
  <si>
    <t>MORILLO</t>
  </si>
  <si>
    <t>GRATEROL</t>
  </si>
  <si>
    <t>FELIPE IGNACIO</t>
  </si>
  <si>
    <t>SANTANA</t>
  </si>
  <si>
    <t>MUÑOZ</t>
  </si>
  <si>
    <t>MACARENA VICTORIA</t>
  </si>
  <si>
    <t>CORRALES</t>
  </si>
  <si>
    <t>CLAUDIA ALEJANDRA</t>
  </si>
  <si>
    <t>COFRÉ</t>
  </si>
  <si>
    <t>SILVANNA VERONICA</t>
  </si>
  <si>
    <t>CORTES</t>
  </si>
  <si>
    <t>ANDREA PAZ</t>
  </si>
  <si>
    <t>FROSCHKE</t>
  </si>
  <si>
    <t>FERNANDEZ</t>
  </si>
  <si>
    <t>MARIA FRANCISCA</t>
  </si>
  <si>
    <t>LUER</t>
  </si>
  <si>
    <t>JOAN LETICIA</t>
  </si>
  <si>
    <t>VELARDES</t>
  </si>
  <si>
    <t>MEIBIS GRACIELA</t>
  </si>
  <si>
    <t>LINERO</t>
  </si>
  <si>
    <t>PIMENTEL</t>
  </si>
  <si>
    <t>CARLOS ELIEZER</t>
  </si>
  <si>
    <t>PÉREZ</t>
  </si>
  <si>
    <t>RAMÍREZ</t>
  </si>
  <si>
    <t>VICTOR HUGO</t>
  </si>
  <si>
    <t xml:space="preserve">FERNANDEZ </t>
  </si>
  <si>
    <t>HENZI</t>
  </si>
  <si>
    <t>JUAN MANUEL</t>
  </si>
  <si>
    <t>ORIHUELA</t>
  </si>
  <si>
    <t>MARCELO PATRICIO</t>
  </si>
  <si>
    <t>GARCIA</t>
  </si>
  <si>
    <t>HORMAZABAL</t>
  </si>
  <si>
    <t>CONSTANZA ALEJANDRA</t>
  </si>
  <si>
    <t>RUIZ</t>
  </si>
  <si>
    <t xml:space="preserve">ARNALDO ANTONIO </t>
  </si>
  <si>
    <t>CASTILLO</t>
  </si>
  <si>
    <t>Email institucional</t>
  </si>
  <si>
    <t>lflores@axon-pharma.com</t>
  </si>
  <si>
    <t>msrodriguez@axon-pharma.com</t>
  </si>
  <si>
    <t>mvillablanca@axon-pharma.com</t>
  </si>
  <si>
    <t>mtrigo@axon-pharma.com</t>
  </si>
  <si>
    <t>bjamet@axon-pharma.com</t>
  </si>
  <si>
    <t>pcontreras@axon-pharma.com</t>
  </si>
  <si>
    <t>mkenesich@axon-pharma.com</t>
  </si>
  <si>
    <t>jotarola@axon-pharma.com</t>
  </si>
  <si>
    <t>carevalo@axon-pharma.com</t>
  </si>
  <si>
    <t>pleyton@axon-pharma.com</t>
  </si>
  <si>
    <t>evillalobos@axon-pharma.com</t>
  </si>
  <si>
    <t>nvecchini@axon-pharma.com</t>
  </si>
  <si>
    <t>nigor@axon-pharma.com</t>
  </si>
  <si>
    <t>ajuica@axon-pharma.com</t>
  </si>
  <si>
    <t>rtapia@axon-pharma.com</t>
  </si>
  <si>
    <t>frojas@axon-pharma.com</t>
  </si>
  <si>
    <t>pjara@axon-pharma.com</t>
  </si>
  <si>
    <t>ahernandez@axon-pharma.com</t>
  </si>
  <si>
    <t>mguedez@axon-pharma.com</t>
  </si>
  <si>
    <t>calbornoz@axon-pharma.com</t>
  </si>
  <si>
    <t>pambiado@axon-pharma.com</t>
  </si>
  <si>
    <t>mcabrera@axon-pharma.com</t>
  </si>
  <si>
    <t>jecardenas@axon-pharma.com</t>
  </si>
  <si>
    <t>edanes@axon-pharma.com</t>
  </si>
  <si>
    <t>mortiz@axon-pharma.com</t>
  </si>
  <si>
    <t>epina@axon-pharma.com</t>
  </si>
  <si>
    <t>mpozo@axon-pharma.com</t>
  </si>
  <si>
    <t>lrubio@axon-pharma.com</t>
  </si>
  <si>
    <t>mjsilva@axon-pharma.com</t>
  </si>
  <si>
    <t>laravena@axon-pharma.com</t>
  </si>
  <si>
    <t>mlinacre@axon-pharma.com</t>
  </si>
  <si>
    <t>htorres@axon-pharma.com</t>
  </si>
  <si>
    <t>acarreno@axon-pharma.com</t>
  </si>
  <si>
    <t>daraya@axon-pharma.com</t>
  </si>
  <si>
    <t>mdiaz@axon-pharma.com</t>
  </si>
  <si>
    <t>colguin@axon-pharma.com</t>
  </si>
  <si>
    <t>jgutierrez@axon-pharma.com</t>
  </si>
  <si>
    <t>jpizarro@axon-pharma.com</t>
  </si>
  <si>
    <t>latias@axon-pharma.com</t>
  </si>
  <si>
    <t>ppizarro@axon-pharma.com</t>
  </si>
  <si>
    <t>hsalinas@axon-pharma.com</t>
  </si>
  <si>
    <t>kalamos@axon-pharma.com</t>
  </si>
  <si>
    <t>lbarrera@axon-pharma.-com</t>
  </si>
  <si>
    <t>garacena@axon-pharma.com</t>
  </si>
  <si>
    <t>cromero@axon-pharma.com</t>
  </si>
  <si>
    <t>erozas@axon-pharma.com</t>
  </si>
  <si>
    <t>sjorquera@axon-pharma.com</t>
  </si>
  <si>
    <t>jverdugo@axon-pharma.com</t>
  </si>
  <si>
    <t>igutierrez@axon-pharma.com</t>
  </si>
  <si>
    <t>mlara@axon-pharma.com</t>
  </si>
  <si>
    <t>cschubert@axon-pharma.com</t>
  </si>
  <si>
    <t>lnunez@axon-pharma.com</t>
  </si>
  <si>
    <t>mfuentes@axon-pharma.com</t>
  </si>
  <si>
    <t>jbriones@axon-pharma.com</t>
  </si>
  <si>
    <t>lbrandenburg@axon-pharma.com</t>
  </si>
  <si>
    <t>cconcha@axon-pharma.com</t>
  </si>
  <si>
    <t>dserrano@axon-pharma.com</t>
  </si>
  <si>
    <t>ccornejo@axon-pharma.com</t>
  </si>
  <si>
    <t>lmendoza@axon-pharma.com</t>
  </si>
  <si>
    <t>ksaez@axon-pharma.com</t>
  </si>
  <si>
    <t>ebadia@axon-pharma.com</t>
  </si>
  <si>
    <t>irivera@axon-pharma.com</t>
  </si>
  <si>
    <t>pulloa@axon-pharma.com</t>
  </si>
  <si>
    <t>sortiz@axon-pharma.com</t>
  </si>
  <si>
    <t>gnavarro@axon-pharma.com</t>
  </si>
  <si>
    <t>pcorovic@axon-pharma.com</t>
  </si>
  <si>
    <t>fmorales@axon-pharma.com</t>
  </si>
  <si>
    <t>lsottovia@axon-pharma.com</t>
  </si>
  <si>
    <t>zjimenez@axon-pharma.com</t>
  </si>
  <si>
    <t>ctorres@axon-pharma.com</t>
  </si>
  <si>
    <t>mespinoza@axon-pharma.com</t>
  </si>
  <si>
    <t>bmorillo@axon-pharma.com</t>
  </si>
  <si>
    <t>fsantana@axon-pharma.com</t>
  </si>
  <si>
    <t>mcorrales@axon-pharma.com</t>
  </si>
  <si>
    <t>cbarrera@axon-pharma.com</t>
  </si>
  <si>
    <t>scortes@axon-pharma.com</t>
  </si>
  <si>
    <t>afroschke@axon-pharma.com</t>
  </si>
  <si>
    <t>mmunoz@axon-pharma.com</t>
  </si>
  <si>
    <t>lespinoza@axon-pharma.com</t>
  </si>
  <si>
    <t>mlinero@axon-pharma.com</t>
  </si>
  <si>
    <t>cperez@axon-pharma.com</t>
  </si>
  <si>
    <t>vfernandez@axon-pharma.com</t>
  </si>
  <si>
    <t>jmorihuela@axon-pharma.com</t>
  </si>
  <si>
    <t>mgarcia@axon-pharma.com</t>
  </si>
  <si>
    <t>cruiz@axon-pharma.com</t>
  </si>
  <si>
    <t>acastillo@axon-pharma.com</t>
  </si>
  <si>
    <t>Cargo</t>
  </si>
  <si>
    <t>REPRESENTANTE MEDICO /FARMACIA</t>
  </si>
  <si>
    <t>JEFE DE TESORERIA</t>
  </si>
  <si>
    <t>COORD. ASUNTOS REGULATORIOS</t>
  </si>
  <si>
    <t>REG, REGULARORY AFFAIRS HEAD</t>
  </si>
  <si>
    <t>GERENTE DE VENTAS</t>
  </si>
  <si>
    <t>COORDINADORA SUPPLY CHAIN</t>
  </si>
  <si>
    <t>DIRECTOR DE ARTE</t>
  </si>
  <si>
    <t>ASISTENTE EJECUTIVA DE GERENCIA</t>
  </si>
  <si>
    <t>GERENTE DE DISTRITO</t>
  </si>
  <si>
    <t>ANALISTA CONTABLE</t>
  </si>
  <si>
    <t>PRODUCT MANAGER</t>
  </si>
  <si>
    <t>REPRESENTANTE MEDICO /ESPECIALISTA</t>
  </si>
  <si>
    <t>TRADE MARKETING MANAGER</t>
  </si>
  <si>
    <t>CROSSMEDIA DESIGNER</t>
  </si>
  <si>
    <t>COMPLIANCE OFFICER</t>
  </si>
  <si>
    <t>CFO REGIONAL</t>
  </si>
  <si>
    <t>ANALISTA SENIOR BI</t>
  </si>
  <si>
    <t>COORDINADOR IT</t>
  </si>
  <si>
    <t>JEFE DE CONTABILIDAD</t>
  </si>
  <si>
    <t>GERENTE DE ENTRENAMIENTO</t>
  </si>
  <si>
    <t>MEDICAL MANAGER</t>
  </si>
  <si>
    <t>GERENTE DE RECURSOS HUMANOS</t>
  </si>
  <si>
    <t>ASISTENTE DE DIRECCION MEDICA</t>
  </si>
  <si>
    <t>ANALISTA CONTABLE SENIOR</t>
  </si>
  <si>
    <t>ASISTENTE SUPPLY CHAIN</t>
  </si>
  <si>
    <t>GERENTE DE MARKETING DIGITAL</t>
  </si>
  <si>
    <t>ANALISTA ATRACCIÓN Y DESARROLLO DE TALENTO</t>
  </si>
  <si>
    <t>ANALISTA DE INVENTARIOS</t>
  </si>
  <si>
    <t>GERENTE DE LOGISTICA</t>
  </si>
  <si>
    <t>ANALISTA DE MARKETING JUNIOR</t>
  </si>
  <si>
    <t>ASISTENTE ADMINISTRATIVA</t>
  </si>
  <si>
    <t>ASISTENTE CONTABLE</t>
  </si>
  <si>
    <t>ANALISTA DE BASES DE DATOS</t>
  </si>
  <si>
    <t>PRODUCT MANAGER SENIOR</t>
  </si>
  <si>
    <t>COORDINADORA DE ASUNTOS REGULATORIOS Y FARMACOVIGILANCIA</t>
  </si>
  <si>
    <t>ANALISTA DE COMPLIANCE</t>
  </si>
  <si>
    <t>REPRESENTANTE MEDICO /FARMACIA TRAINEE</t>
  </si>
  <si>
    <t>MEDICAL ADVISOR</t>
  </si>
  <si>
    <t>Jefatura Directa</t>
  </si>
  <si>
    <t>Juan Pablo Pizarro</t>
  </si>
  <si>
    <t>Francisco Rojas</t>
  </si>
  <si>
    <t>Alex Carreño</t>
  </si>
  <si>
    <t>Maria Kenesich</t>
  </si>
  <si>
    <t>Leopoldo Brandenburg</t>
  </si>
  <si>
    <t>Luis Sottovia</t>
  </si>
  <si>
    <t>Maria Teresa Lara</t>
  </si>
  <si>
    <t>Jose Luis Otarola</t>
  </si>
  <si>
    <t>Carlos Olguin</t>
  </si>
  <si>
    <t>Arnaldo Castillo</t>
  </si>
  <si>
    <t>Directorio</t>
  </si>
  <si>
    <t>Luis Rubio</t>
  </si>
  <si>
    <t>Glauco Aracena</t>
  </si>
  <si>
    <t>Consuelo Romero</t>
  </si>
  <si>
    <t>Carlos Concha</t>
  </si>
  <si>
    <t>Nathalia Igor</t>
  </si>
  <si>
    <t>RUT Jefatura</t>
  </si>
  <si>
    <t>14045110K</t>
  </si>
  <si>
    <t>10462622K</t>
  </si>
  <si>
    <t>15337354K</t>
  </si>
  <si>
    <t>9970747K</t>
  </si>
  <si>
    <t>26693551K</t>
  </si>
  <si>
    <t>17042087K</t>
  </si>
  <si>
    <t>7775167K</t>
  </si>
  <si>
    <t>17278612K</t>
  </si>
  <si>
    <t>18936234k</t>
  </si>
  <si>
    <t>16150839K</t>
  </si>
  <si>
    <t>Cargo jefatura directa</t>
  </si>
  <si>
    <t>Gerente de Distrito</t>
  </si>
  <si>
    <t>CFO Regional</t>
  </si>
  <si>
    <t>Directora Técnica</t>
  </si>
  <si>
    <t>Gerente de Logística</t>
  </si>
  <si>
    <t>Gerente de RRHH</t>
  </si>
  <si>
    <t>Gerente de Ventas</t>
  </si>
  <si>
    <t>Jefe de Contabilidad</t>
  </si>
  <si>
    <t>COORDINADOR DE ADMINISTRACION Y VENTAS</t>
  </si>
  <si>
    <t>Coordinador de Administración y Ventas</t>
  </si>
  <si>
    <t>Medical Manager</t>
  </si>
  <si>
    <t>Asistente Ejecutiva de Gerencia</t>
  </si>
  <si>
    <t>Business Intelligence Manager</t>
  </si>
  <si>
    <t>ANALISTA DE VENTAS Y LICITACIONES</t>
  </si>
  <si>
    <t>BUSINESS INTELLIGENCE MANAGER</t>
  </si>
  <si>
    <t>ANDRES</t>
  </si>
  <si>
    <t xml:space="preserve">BERCOVICH </t>
  </si>
  <si>
    <t>abercovich@axon-pharma.com</t>
  </si>
  <si>
    <t>RUT Jefatura Segundo Nivel</t>
  </si>
  <si>
    <t>Jefatura Segundo Nivel</t>
  </si>
  <si>
    <t>Cargo jefatura Segundo Nivel</t>
  </si>
  <si>
    <t>José Luis Otárola</t>
  </si>
  <si>
    <t>NO. IDENTIFICACION EVALUADO</t>
  </si>
  <si>
    <t>NOMBRE EVALUADO</t>
  </si>
  <si>
    <t>NO. IDENTIFICACION EVALUADOR</t>
  </si>
  <si>
    <t>NOMBRE EVALUADOR</t>
  </si>
  <si>
    <t>RELACION</t>
  </si>
  <si>
    <t>TIPO</t>
  </si>
  <si>
    <t>NO. IDENTIFICACION</t>
  </si>
  <si>
    <t>NOMBRES</t>
  </si>
  <si>
    <t>APELLIDOS</t>
  </si>
  <si>
    <t>EMAIL</t>
  </si>
  <si>
    <t>NOMBRE AGENCIA</t>
  </si>
  <si>
    <t>NOMBRE DEPARTAMENTO</t>
  </si>
  <si>
    <t>NOMBRE CARGO</t>
  </si>
  <si>
    <t>NOMBRE NIVEL JERARQUICO</t>
  </si>
  <si>
    <t>NO. IDENTIFICACION JEFE</t>
  </si>
  <si>
    <t>PERSONALIZADO 1</t>
  </si>
  <si>
    <t>PERSONALIZADO 2</t>
  </si>
  <si>
    <t>PERSONALIZADO 3</t>
  </si>
  <si>
    <t>NO. IDENTIFICACION APROBADOR</t>
  </si>
  <si>
    <t>NOMBRE APROBADOR</t>
  </si>
  <si>
    <t>No. Identificacion</t>
  </si>
  <si>
    <t>Indicador</t>
  </si>
  <si>
    <t>Descripcion</t>
  </si>
  <si>
    <t>Como se Mide</t>
  </si>
  <si>
    <t>Compromiso</t>
  </si>
  <si>
    <t>Peso</t>
  </si>
  <si>
    <t>Signo</t>
  </si>
  <si>
    <t>Valor Meta</t>
  </si>
  <si>
    <t>Tipo Meta (P/V)</t>
  </si>
  <si>
    <t>No. Identificación</t>
  </si>
  <si>
    <t>Apellidos</t>
  </si>
  <si>
    <t>E-mail</t>
  </si>
  <si>
    <t>Agencia / Sede</t>
  </si>
  <si>
    <t>Departamento / Unidad Orgánica</t>
  </si>
  <si>
    <t>Jerarquía</t>
  </si>
  <si>
    <t>Descripción</t>
  </si>
  <si>
    <t>Símbolo</t>
  </si>
  <si>
    <t>Valor</t>
  </si>
  <si>
    <t>Tipo</t>
  </si>
  <si>
    <t>Evidencia</t>
  </si>
  <si>
    <t>Estado</t>
  </si>
  <si>
    <t>Jefe</t>
  </si>
  <si>
    <t>Meta</t>
  </si>
  <si>
    <t>ALEJANDRO JAVIER</t>
  </si>
  <si>
    <t>JIMENEZ LOOSLI</t>
  </si>
  <si>
    <t>ydiaz@evaluar.pe</t>
  </si>
  <si>
    <t>AXON CHILE</t>
  </si>
  <si>
    <t>GERENTE DE MARKETING</t>
  </si>
  <si>
    <t>Objetivo Budget</t>
  </si>
  <si>
    <t>lograr $32.730 millones de venta en el 20222</t>
  </si>
  <si>
    <t>Sell in 2022</t>
  </si>
  <si>
    <t>=</t>
  </si>
  <si>
    <t>Aprobado</t>
  </si>
  <si>
    <t>ANGEL ANTONIO SEARA RIVERA</t>
  </si>
  <si>
    <t>Objetivo Compliance</t>
  </si>
  <si>
    <t>No contar con desviaciones mayores, y críticas. Desviaciones menores no debieran haber más de 3 por procedimiento y sin reiteración.</t>
  </si>
  <si>
    <t>Resultado de los monitoreos y auditorias que se realicen al área de Marketing durante el año 2022.</t>
  </si>
  <si>
    <t>Porcentaje</t>
  </si>
  <si>
    <t>Objetivo Implementacion</t>
  </si>
  <si>
    <t>Implementación de las tácticas comprometidas en los planes de Marca 2022 mediante un seguimientos mensuales.</t>
  </si>
  <si>
    <t>Mediante el cumplimiento del plan táctico de las marcas en promoción</t>
  </si>
  <si>
    <t>Objetivo Marcas Especificas</t>
  </si>
  <si>
    <t>Lograr el 100% de cumplimiento de ventas (Budget 2022) en las marcas Alflorex + Muno 5</t>
  </si>
  <si>
    <t>Venta Sell IN</t>
  </si>
  <si>
    <t>Objetivo Profit</t>
  </si>
  <si>
    <t>Lograr un profit de 8.708 millones, antes de impuesto en el cierre del 2022</t>
  </si>
  <si>
    <t>ERR</t>
  </si>
  <si>
    <t>CARREÑO LOBOS</t>
  </si>
  <si>
    <t>Accuracy en el reporte de resultados mensuales</t>
  </si>
  <si>
    <t>Los resultados que se reportan durante el año, tanto para Chile como Colombia, no pueden tener una desviación superior al 10% de lo que se determine como resultado oficial.</t>
  </si>
  <si>
    <t>De acuerdo a la variación que tenga el resultado final, versus lo que se reportó a los directores de la compañía.</t>
  </si>
  <si>
    <t>Registrado</t>
  </si>
  <si>
    <t>DIRECTORES GENERALES</t>
  </si>
  <si>
    <t>Alcanzar la Utilidad Operacional para el 2022 establecida para la Compañía de CLP $ 8.707.815.152</t>
  </si>
  <si>
    <t>Meta Min al 80% de CLP $6.966.252.122 y una máxima o superior a 111% de CLP$9.622.135.743</t>
  </si>
  <si>
    <t>Controlar deuda financiera de la compañía</t>
  </si>
  <si>
    <t>Administrar eficientemente la deuda de la compañía. La deuda financiera total de L/P, no puede ser superior a los inventarios promedios (6 meses) de la compañía y del total de la deuda, la de C/P no puede ser superior al 30%.</t>
  </si>
  <si>
    <t>Indicadores mensuales reportados al directorio de la compañía, contenidos en el Dashboard que se comenzará a reportar, a partir del cierre financiero del mes de Mayo 2022.</t>
  </si>
  <si>
    <t>Generación Dashboard de Deloitte</t>
  </si>
  <si>
    <t>Implementar y reportar mensualmente, Dashboard financiero propuesto por Deloitee, tanto para la operación de Chile, como la operación de Colombia.</t>
  </si>
  <si>
    <t>De acuerdo al reporte mensual a los directores de la compañía. El Dashboard será reportado, a partir del cierre financiero de Mayo 2022.</t>
  </si>
  <si>
    <t>Lograr la Venta Compañía para el 2022 de CLP $ 32.279.875.864</t>
  </si>
  <si>
    <t>Meta Min al 80% de CLP $25.823.900.691 y una máxima o superior a 111% de CLP$35.669.262.827</t>
  </si>
  <si>
    <t>HERNANDEZ HERRERA</t>
  </si>
  <si>
    <t>REPRESENTANTE MEDICO-FARMACIA</t>
  </si>
  <si>
    <t>FRANCISCO JAVIER ROJAS ACOSTA</t>
  </si>
  <si>
    <t>Compliance</t>
  </si>
  <si>
    <t>Cumplir haciendo lo correcto en dos SOP criticos del area, MM y MG además del SOP de T&amp;E (rendición de Gastos).</t>
  </si>
  <si>
    <t>1) 0 desvíos graves y sin repeticiones y un máximo de 3 desvíos menores, sin repeticiones, en los monitoreos año 2022. 100%</t>
  </si>
  <si>
    <t>Ejecución final al plan Táctico</t>
  </si>
  <si>
    <t>Se cumplirá, dando foco a las acciones, en los Target Q1-Q3, de los Driver De Crecimiento dando frecuencia (90% cobertura presencial o virtual &gt;=2 por ciclo) y mensaje acordada en plan.</t>
  </si>
  <si>
    <t>Seguimiento Mensual a las acciones en Q1-Q3 (Acciones de MKT, Frecuencia de impactos, mensaje correcto, reporte SFO visitas a médicos). 1) &gt;=2contactos Q1-Q3. 2) 90% cobertura Q1, Q2 y Q3 (&gt;=2). 3) &gt;= 1 reunión institucion clave para marca Driver. 3) 85% de asistencia Q1-Q3 a Reunión institución, Eventos Axon y/o congresos interancionales.</t>
  </si>
  <si>
    <t>&gt;=</t>
  </si>
  <si>
    <t>Profesionalización de mi Rol</t>
  </si>
  <si>
    <t>1) Se medirá la productividad de mi gestion en Marcas Core de mi unidad de negocio, con Crecimiento de MS% en ventas y recetas. 2) Entrenamiento constante a la FFVV, con mediciones y evaluaciones trimestrales desde el área de Entrenamiento.</t>
  </si>
  <si>
    <t>1)Revisión Trimestral del MS% de ventas (TD) y recetas. (Graficos de Target: Médicos del mercado relevante, médicos del Kardex, médicos que nos recetan Q1-Q3). 2) Evaluación Trimestral en terreno y escrita (Analisis de Target,Técnicas de venta, y producto ( &gt;85% de cumplimiento). 1) Alflorex 34% MS, Muno 20% MS y Perenteryl 65% MS. 2) &gt;85% cumplimiento.</t>
  </si>
  <si>
    <t>&gt;</t>
  </si>
  <si>
    <t>ANGEL ANTONIO</t>
  </si>
  <si>
    <t>SEARA RIVERA</t>
  </si>
  <si>
    <t>GERENTE GENERAL</t>
  </si>
  <si>
    <t>Instaurar cultura de compliance en Axon</t>
  </si>
  <si>
    <t>1. Asegurar cero desvíos graves de acciones realizadas 2022 2. Implementar comité mensual y plan de comunicación a todo Axon (mensual).</t>
  </si>
  <si>
    <t>Globant - Transformación digital</t>
  </si>
  <si>
    <t>Implementar el plan Globant durante el 2022. Nuevo website Corporativo Venta online disponible para todos los productos</t>
  </si>
  <si>
    <t>Web: implementado en Jun 2022 Venta Online: implementado en nov.2022</t>
  </si>
  <si>
    <t>Lanzamiento Muno 5</t>
  </si>
  <si>
    <t>Asegurar el seguimiento semanal de Muno 5 y el cumplimiento de la meta definida</t>
  </si>
  <si>
    <t>Venta real vs plan</t>
  </si>
  <si>
    <t>JAMET ORDOÑEZ</t>
  </si>
  <si>
    <t>1) 0 desvíos graves y sin repeticiones y un máximo de 3 desvíos menores, sin repeticiones, en los monitoreos año 2022.</t>
  </si>
  <si>
    <t>1)Revisión Trimestral del MS% de ventas (TD) y recetas. (Graficos de Target: Médicos del mercado relevante, médicos del Kardex, médicos que nos recetan Q1-Q3). 2) Evaluación Trimestral en terreno y escrita (Analisis de Target,Técnicas de venta, y producto ( &gt;85% de cumplimiento). 1) Alflorex 34% MS,, Muno 20% MS y Perenteryl 65% MS. 2) &gt;85% cumplimiento.</t>
  </si>
  <si>
    <t>OLGUIN MARTINEZ</t>
  </si>
  <si>
    <t>ALEX MANUEL CARREÑO LOBOS</t>
  </si>
  <si>
    <t>Confeccion e implemtacion Dashboard local Deloitte</t>
  </si>
  <si>
    <t>Creación de los indicadores Parametrización del sistema para obtener la información Validación de los mismos Termino 31/10/2022 Entrega mensual a GG y Board incluye termino de los Findings</t>
  </si>
  <si>
    <t>Con la entre los los indicadores del Dasboard Local Deloitte</t>
  </si>
  <si>
    <t>Precisión en la entrega de la información (Tiempo y Forma).</t>
  </si>
  <si>
    <t>Consolidación de EEFF Variación de la info entregada, no puede ser superior al 5% de lo auditado Control de inversiones, inventarios, etc. (pensando en una Auditoria de BDO o similar) Termino 31/01/2023</t>
  </si>
  <si>
    <t>Cumplimiento de los puntos detallados en la descripción.</t>
  </si>
  <si>
    <t>Re implementar Softland ERP</t>
  </si>
  <si>
    <t>Modulo de Inventario y Facturacion Creacion de CC´s Separacion de la capa Financiera con la Tributaria Modulo de contabilidad P&amp;L debe salir practicamente desde Softland</t>
  </si>
  <si>
    <t>Con la implementación, sacando el máximo provecho al sistema según su capacidad y nuestro modelo de negocio. Termino 01/07/2022</t>
  </si>
  <si>
    <t>CONCHA CONTRERAS</t>
  </si>
  <si>
    <t>ANALISTA DE ADMINISTRACION Y VENTAS</t>
  </si>
  <si>
    <t>JOSE LUIS OTAROLA CORNEJO</t>
  </si>
  <si>
    <t>Cumplir con los objetivos comerciales del área de adminitración de ventas, haciendo lo correcto en la gestión de la venta de los Productos de Novartis.</t>
  </si>
  <si>
    <t>0 desvíos graves y sin repeticiones y un máximo de 2 desvíos menores, sin repeticiones, en los monitoreos año 2022.</t>
  </si>
  <si>
    <t>Eficiencia en la gestión de la venta</t>
  </si>
  <si>
    <t>Responsable de seguimiento de ordenes de compra, canjes, despachos, actualización de precios, liberaciones de pedidos, involucramiento en licitaciones Cenabast, y todo proceso relacionado a la gestión de la venta</t>
  </si>
  <si>
    <t>Medicion mensual de la gestión de procesos de venta</t>
  </si>
  <si>
    <t>Entrega de información precisa y oportuna</t>
  </si>
  <si>
    <t>Cumplir de forma oportuna, precisa y transparente con la entrega de información de ventas, stock, canjes (indice canje/cliente), y cualquier otra información relevante relacionada con la gestión de la venta y que soliciten nuestros partner (Novartis)</t>
  </si>
  <si>
    <t>Revision Mensual de la información enviada a clientes internos y partner</t>
  </si>
  <si>
    <t>ROMERO LARENAS</t>
  </si>
  <si>
    <t>Lanzamiento Nuevo Programa de Beneficios</t>
  </si>
  <si>
    <t>Trabajar en una revisión de los beneficios actuales y de mercado con el objetivo de presentar una propuesta a principios del Q4 para ser incluido en el budget 2023.</t>
  </si>
  <si>
    <t>- revisión beneficios actuales y de mercado (salariales y emocionales) Julio-Agosto 2022 - desayunos con gerencia general para levantar información de las necesidades internas para ser incluido en la propuesta. Armar Programación Anual Abril 2022 y comenzar en Abril-Mayo 2022 - Propuesta y presentación a gerencia general y luego a los directores Agosto-Septiembre 2022 - Lanzamiento organización Nov 2022 - Ejecución y Seguimiento Plan de Comunicaciones (Durante todo 2022)</t>
  </si>
  <si>
    <t>100</t>
  </si>
  <si>
    <t>Lanzamiento Nuevo Programa On Boarding</t>
  </si>
  <si>
    <t>Presentar propuesta, lanzamiento e implementación de Nuevo Programa de Inducción para la Compañía durante el 2do semestre 2022.</t>
  </si>
  <si>
    <t>- Presentar proyecto Junio-Julio 2022 - Lanzamiento Agosto 2022 - Implementación Septiembre - Octubre 2022</t>
  </si>
  <si>
    <t>Reforzar y consolidar Programa de Evaluación de Desempeño (GID)</t>
  </si>
  <si>
    <t>Asegurar y consolidar un adecuado proceso de gestión de desempeño durante el año 2022 con el objetivo de instaurar esta nueva práctica en la organización.</t>
  </si>
  <si>
    <t>- Seguimiento en las 3 fases a través de reportes y reuniones con jefaturas (Enero, Marzo, Julio y Diciembre 2022) - Plan de Comunicación (Para cada Fase: Enero, Julio y Diciembre 2022) - Seguimiento y asesoría a líderes (Enero, Marzo, Agosto y Diciembre) - Plan de entrenamientos para cada fase y proceso de inducción (Enero, Junio y Noviembre 2022). - Programa de Entrenamiento para la adopción e instaurar las prácticas conversacionales para que líderes y equipo cumplan con los resultados esperados (Q2 y Q3)</t>
  </si>
  <si>
    <t>016150839K</t>
  </si>
  <si>
    <t>ANALISTA BUSINESS INTELLIGENCE</t>
  </si>
  <si>
    <t>LUIS NIBALDO RUBIO DIAZ</t>
  </si>
  <si>
    <t>Consolidación e Integración de información al 30 de Diciembre 2022</t>
  </si>
  <si>
    <t>Finalizar Automatización y documentación de procesos de auditorías RX-RM-TD - Ventas - B2B Chile a 30 diciembre 2022. • Automatización carga de datos de Rx-Rm-Td con Python a SQL Server al 30 de julio 2022 • ETL Validaciones y Consolidación de Archivos CSV, TXT para La carga en Sql Server 2029 al 30 de julio 2022.</t>
  </si>
  <si>
    <t>Realizando un testo del flujo de datos</t>
  </si>
  <si>
    <t>Migración de Servidor al 30 de abril 2022.</t>
  </si>
  <si>
    <t>• Realizar Backup de información al 30 de marzo 2022 • Traspaso de APP Medical Samples a nuevo servidor al 30 de abril 2022. • Realizar Dashboard con todas las fuentes de información al 30 de octubre 2022.</t>
  </si>
  <si>
    <t>mostrando la documentación del proceso de migración y adjuntando respaldo.</t>
  </si>
  <si>
    <t>Reporte de Ventas y Automatización de Carga de Datos al 30 de Abril 2022</t>
  </si>
  <si>
    <t>Reportes de Ventas Termino al 30 de abril 2022. • Consolidar información de Novopharma marzo 2022. • Construir reporte de venta con reglas de negocio definidas por ventas al 30 de abril 2022. • Reporte de ventas de Metas total compañía y de líneas de negocios al 30 de abril 2022.</t>
  </si>
  <si>
    <t>Se mide por avances en Reuniones con las Diferentes áreas que participan en el proyecto, Ventas , Marketing y BI.</t>
  </si>
  <si>
    <t>ELIZABETH ALEJANDRA</t>
  </si>
  <si>
    <t>GUZMAN RODRIGUEZ</t>
  </si>
  <si>
    <t>eguzman@axon-pharma.com</t>
  </si>
  <si>
    <t>ANALISTA DE RRHH</t>
  </si>
  <si>
    <t>CONSUELO DEL PILAR ROMERO LARENAS</t>
  </si>
  <si>
    <t>Ingresos y Egresos de la Compañía</t>
  </si>
  <si>
    <t>Mejorar el proceso de ingresos y egresos para tener una mejor planificación y un plan de trabajo.</t>
  </si>
  <si>
    <t>- Levantamiento del proceso actual de ingresos y egresos del personal y ver las áreas críticas para poder corregir y gestionar una nueva metodología que sea óptima en el proceso de ingreso y egreso. - Desarrollar y proponer mejoras al proceso de ingresos y egresos, creando un flujo desde que llega el trabajador hasta que se produce su ingreso al área o depto al cual pertenecerá. - Mantener actualizada la estadística del personal con los ingresos y egresos. - Mantener actualizada la información personal del trabajador en una carpeta digital. - Facilitar la información necesaria para los clientes internos de la compañía. Este objetivo lo tengo contemplado para agosto 2022.</t>
  </si>
  <si>
    <t>Lanzamiento e Implementación de nuevo proceso Payroll y portal Web del Colaborador</t>
  </si>
  <si>
    <t>Durante el año 2022, realizar un adecuada y correcta ejecución del nuevo proveedor Payroll, a través de: 1.- Plan de Trabajo mensual 2.- Calendario con la programación del año con fechas claves de entrega información 3.- Coordinación con el proveedor y clientes internos 4.- Inicio marca blanca que contempla 3 meses pruebas 5.- Autonomía y liderazgo del proyecto 6.- Proceso Remuneraciones con Rol Privado y Rol General por temas de confidencialidad dela información. 7.- Pago de Remuneraciones directo por nuestro proveedor de Payroll.</t>
  </si>
  <si>
    <t>- Con reliquidaciones de sueldo - Con respaldo y justificación de la reliquidación de sueldo - No tener más de 3 reliquidaciones graves. - Cumplimiento de Plazos y fechas de pago</t>
  </si>
  <si>
    <t>Políticas del Área RRHH</t>
  </si>
  <si>
    <t>Realizar un levantamiento de las políticas del área de RRHH para detectar los procesos críticos del área y realizar mejoras al proceso.</t>
  </si>
  <si>
    <t>- Desarrollar un plan estratégico con información que nos servirán como guía para la elaboración y actualización de los SOP de RRHH. - Definir las áreas en el cual se desarrollarán nuevos SOP. Plazo para levantamiento y actualización de los SOP NOV - DIC 2022</t>
  </si>
  <si>
    <t>ENRIQUE OCTAVIO</t>
  </si>
  <si>
    <t>Cumplir con los objetivos comerciales del canal de Trade, haciendo lo correcto en la no realización de actividades comerciales del canal con Productos de Novartis.</t>
  </si>
  <si>
    <t>1) 0 desvíos graves y sin repeticiones y un máximo de 2 desvíos menores, sin repeticiones, en los monitoreos año 2022.</t>
  </si>
  <si>
    <t>Eficiencia en Antipsicoticos</t>
  </si>
  <si>
    <t>Responsable de los Antipsicoticos de Axon (Gofyl, Rispyl y Olanzyl) maximizando el negocio de ellos, en disponibilidad , generando estrategias para evitar los rateoff de estos.</t>
  </si>
  <si>
    <t>Medicion Trimestral del Corto vence de estos productos y licuar el x% de los corto vence de Gofyl.</t>
  </si>
  <si>
    <t>Cumplir con la Ejecucion y seguimiento del Plan POP, acordada entre el equipo de MKT y el area Comercial,</t>
  </si>
  <si>
    <t>1) Revision Mensual de la Venta vs la inversion pactada. con Reuniones formales entre MKT y TRADE. ($650 MM versus Venta)</t>
  </si>
  <si>
    <t>ROJAS ACOSTA</t>
  </si>
  <si>
    <t>Ejecución fina al plan Táctico</t>
  </si>
  <si>
    <t>Se cumplirá, dando foco a las acciones, en los Target Q1-Q3, de los Driver de Crecimiento (Alflorex, y MUNO 5 como compañía) dando frecuencia y mensaje acordada en plan.</t>
  </si>
  <si>
    <t>Seguimiento Mensual a las acciones en Q1-Q3 (Acciones de MKT, Frecuencia de impactos, mensaje correcto. 1)&lt;= 1 reunión institución clave para marca Driver. 3) 85% de asistencia Q1-Q3 a Eventos Axon y congresos internacionales.</t>
  </si>
  <si>
    <t>Profesionalización de FFVV</t>
  </si>
  <si>
    <t>Lograr el año 2022, tener una FFVV de alto desempeños con excelencia en la ejecución de cada plan táctico por marca.</t>
  </si>
  <si>
    <t>1)Planes tácticos claros por marca, medidos quincenalmente con BI (B2B) y Trimestralmetne con graficos Target (MS en Rx y TD % MS. 2) Con el % de rotación en FFVV, versus año 2021 (19%) &gt; % de rotación esperada año 2022 (13%), logrando un proceso de Seleccion más robusto y detallado, plan de entrenamiento y seguimiento del GD en terreno (Análisis de Target, Técnicas de venta, y producto ( &lt; 85% de cumplimiento). 3) Calibracion Semenstral de FFVV presetada del area de ventas a RRHH y comite comercial (Junio y Noviembre) del 2022.</t>
  </si>
  <si>
    <t>&lt;</t>
  </si>
  <si>
    <t>ARACENA PINTO</t>
  </si>
  <si>
    <t>Asegurar la veracidad y relevancia de la información científica que se entregue de forma directa o a través de Información Médica.</t>
  </si>
  <si>
    <t>Entrega de información veraz y ética solicitada por los HCP</t>
  </si>
  <si>
    <t>Información enviada en un máximo de 7 días hábiles, desde la recepción de la solicitud.</t>
  </si>
  <si>
    <t>Cumplimiento estricto de la compliance</t>
  </si>
  <si>
    <t>Aprobaciones de actividades, eventos y materiales promocionales, en los tiempos límites definidos en los SOP vigentes.</t>
  </si>
  <si>
    <t>Desviaciones mayores: CERO. Desviaciones menores: hasta 3 y no reiterativas.</t>
  </si>
  <si>
    <t>Relacionamiento con KOLs, con veracidad y ética.</t>
  </si>
  <si>
    <t>Reuniones con KOL para discutir estudios, opiniones y planear actividades con su participación.</t>
  </si>
  <si>
    <t>Al menos 10 reuniones en el año con selección de KOL enfocados en nuestros productos.</t>
  </si>
  <si>
    <t>SALINAS SANTELICES</t>
  </si>
  <si>
    <t>MARIA TERESA LARA ESPINOZA</t>
  </si>
  <si>
    <t>Se cumplirá, dando foco a las acciones, en los Target Q1- Q2 - Q3, de los Driver de Crecimiento Teregetal CR, Trileptal, y Ritalin, dando frecuencia (90% cobertura presencial o virtual &gt;=2 por ciclo) y mensaje acordado en plan.</t>
  </si>
  <si>
    <t>Seguimiento Mensual a las acciones en Q1- Q2 - Q3 (Acciones de MKT, Frecuencia de impactos, mensaje correcto, reporte SFO visitas a médicos).1) &gt;=2contactos Q1- Q2- Q3. 2) &gt;= 1 reunión institución clave para marca Driver. 3) 85% de asistencia Q1- Q2 -Q3 a Eventos Axon y/o congresos internacionales.</t>
  </si>
  <si>
    <t>Profesionalizacion de mi Rol</t>
  </si>
  <si>
    <t>Se medirá la productividad de mi gestion en mi unidad de negocio, 1) Crecimiento de Tegretal CR , valores, en el Plan Ministerial de Epilepsia, trimestralmente. 2) Entrenamiento constante , con mediciones y evaluaciones trimestrales desde el área de Entrenamiento.</t>
  </si>
  <si>
    <t>1) Revisión Trimestral de la venta de Tegretal CR del Programa Ministerial de Epilepsia. Medición Trimestral que incremente el 47,6% unidades. 2) Evaluación Trimestral en terreno y escrita (Análisis de Target,Técnicas de venta, y producto.</t>
  </si>
  <si>
    <t>GUTIERREZ TRONCOSO</t>
  </si>
  <si>
    <t>CARLOS FELIPE OLGUIN MARTINEZ</t>
  </si>
  <si>
    <t>Módulo de contabilidad</t>
  </si>
  <si>
    <t>Homologar los ítem de gastos de la contabilidad con el P&amp;L, para que este reporte se pueda sacar desde softland. Procesar la diferencia de tipo de cambios, en el sistema y elaborar un reporte para explicar los efectos (con ayuda de un consultor de softland). Crear un EEFF y EERR por CC (con ayuda de un consultor de softland). Parametrización, del estado de flujo de efectivo método indirecto</t>
  </si>
  <si>
    <t>Con el correcto funcionamiento del modulo de contabilidad y presupuesto</t>
  </si>
  <si>
    <t>Módulo de inventario y facturación</t>
  </si>
  <si>
    <t>Modelar la creación de bodegas en softland, emulando a Novofarma. Movimientos de réplica de inventarios automática (en conjunto con TI). Actualizar CC e Item de gastos (según P&amp;L). Separar la capa financiera de la tributaria (correr por separado la CM).</t>
  </si>
  <si>
    <t>Con el correcto funcionamiento del modulo de inventario y facturación de Softland</t>
  </si>
  <si>
    <t>JAVIERA NICOLE</t>
  </si>
  <si>
    <t>NEIRA FLORES</t>
  </si>
  <si>
    <t>jneira@axon-pharma.com</t>
  </si>
  <si>
    <t>CHILE</t>
  </si>
  <si>
    <t>Seguimiento Mensual a las acciones en Q1-Q3 (Acciones de MKT, Frecuencia de impactos, mensaje correcto, reporte SFO visitas a médicos).</t>
  </si>
  <si>
    <t>1)Revisión Trimestral del MS% de ventas (TD) y recetas. (Graficos de Target: Médicos del mercado relevante, médicos del Kardex, médicos que nos recetan Q1-Q3). 2) Evaluación Trimestral en terreno y escrita (Analisis de Target,Técnicas de venta, y producto ( &gt;85% de cumplimiento). 1) Alflorex 34% MS, Muno 20% MS y Perenteryl 65% MS.</t>
  </si>
  <si>
    <t>VERDUGO SALINAS</t>
  </si>
  <si>
    <t>Seguimiento Mensual a las acciones en Q1- Q2 - Q3 (Acciones de MKT, Frecuencia de impactos, mensaje correcto, reporte SFO visitas a médicos).1) &gt;=2contactos Q1- Q2- Q3. 2) &gt;= 1 reunión institucion clave para marca Driver. 3) 85% de asistencia Q1- Q2 -Q3 a Eventos Axon y/o congresos interancionales.</t>
  </si>
  <si>
    <t>Se medirá la productividad de mi gestion en mi unidad de negocio, 1) Crecimiento de Tegretal CR , valores, en el Plan Ministerial de Epilepsia. 2) Entrenamiento constante , con mediciones y evaluaciones trimestrales desde el área de Entrenamiento.</t>
  </si>
  <si>
    <t>1) Revisión Trimestral de la venta de Tegretal CR del Programa Ministerial de Epilepsia . 2) Evaluación Trimestral en terreno y escrita (Analisis de Target,Técnicas de venta, y producto ( &gt;85% de cumplimiento).</t>
  </si>
  <si>
    <t>SERRANO ERICES</t>
  </si>
  <si>
    <t>jserrano@axon-pharma.com</t>
  </si>
  <si>
    <t>1) Cero desvíos graves y sin repeticiones y un máximo de 3 desvíos menores, sin repeticiones, en los monitoreos año 2022.</t>
  </si>
  <si>
    <t>1) Revisión Trimestral de la venta de Tegretal CR del Programa Ministerial de Epilepsia.Medición Trimestral que incremente el 47,6% unidades. 2) Evaluación Trimestral en terreno y escrita (Analisis de Target,Técnicas de venta, y producto.</t>
  </si>
  <si>
    <t>OTAROLA CORNEJO</t>
  </si>
  <si>
    <t>GERENTE DE PROMOCION Y VENTAS</t>
  </si>
  <si>
    <t>Cumplir haciendo lo correcto en dos SOP críticos del área, MM/MG y SOP de T&amp;E (rendición de Gastos).</t>
  </si>
  <si>
    <t>Se cumplirá, dando foco a las acciones, en los Target Q1-Q3, de los Driver de Crecimiento (Galvus, Alflorex, Tegretal y MUNO 5 como compañía) dando frecuencia y mensaje acordada en plan.</t>
  </si>
  <si>
    <t>1)Planes tácticos claros por marca, medidos quincenalmente con BI (B2B) y Trimestralmente con gráficos Target (MS en Rx y TD % MS. 2) Con el % de rotación en FFVV, versus año 2021 (19%) &gt; % de rotación esperada año 2022 (13%), logrando un proceso de Selección más robusto y detallado, plan de entrenamiento y seguimiento del GD en terreno (Análisis de Target, Técnicas de venta, y producto ( &lt; 85% de cumplimiento). 3) Calibración Semestral de FFVV presentada del área de ventas a RRHH y comité comercial (Junio y Noviembre) del 2022.</t>
  </si>
  <si>
    <t>PIZARRO RAHIL</t>
  </si>
  <si>
    <t>Cumplir haciendo lo correcto en dos SOP críticos del área, MM y MG además del SOP de T&amp;E (rendición de Gastos).</t>
  </si>
  <si>
    <t>Se cumplirá, dando foco a las acciones, en los Target Q1-Q3, de los Driver De Crecimiento (Alflorex y Muno 5) dando frecuencia (90% cobertura presencial o virtual &gt;=2 por ciclo) y mensaje acordada en plan.</t>
  </si>
  <si>
    <t>Seguimiento Mensual a las acciones en Q1-Q3 (Acciones de MKT, Frecuencia de impactos, mensaje correcto. 1) &gt;3 contactos Q1-Q3. 2) &gt;= 1 reunión institución clave para marca Driver. 3) 85% de asistencia Q1-Q3 a Eventos Axon y congresos internacionales.</t>
  </si>
  <si>
    <t>Se cumplirá con tres puntos: 1) Midiendo la productividad de la FFVV, con Crecimiento de MS% en receta y venta. 2) Entrenamiento constante a la FFVV, con mediciones y evaluaciones trimestrales desde el área de Entrenamiento. 3) 80% del tiempo de trabajo en terreno con FFVV con foco en Q1, Q2 y Q3.Lograr el año 2022, tener una FFVV de alto desempeños con excelencia en la ejecución de cada plan táctico por marca.</t>
  </si>
  <si>
    <t>1) Revisión Trimestral del MS% de recetas (SFO) y venta (TD). Médicos del mercado relevante, médicos del Kardex, médicos que nos recetan Q1-Q3). 2) Evaluación Trimestral en terreno y escrita (Analisis de Target,Técnicas de venta, y producto ( &lt; 85% de cumplimiento). 3) Reporte SFO visita acompañada. 1) Alflorex 34% MS, Levia 9% MS, Muno 20% MS y Perenteryl 65% MS (TD). 2) Información SFO &gt;=85% cumplimiento. 3) &gt;=80% visitas a médicos Q1, Q2 y Q3.</t>
  </si>
  <si>
    <t>GUTIERREZ JIMENEZ</t>
  </si>
  <si>
    <t>Asegurar el entrenamiento de nuestras políticas, Compliance</t>
  </si>
  <si>
    <t>Cumplir con los SOP de MM/MG y T&amp;E (rendición de gastos)</t>
  </si>
  <si>
    <t>Cumplir con 0 desvíos graves y sin repeticiones, máximo de 3 desvíos menores sin repeticiones en los monitoreos año 2022.</t>
  </si>
  <si>
    <t>Elaborar un proceso de On Boarding para la FFVV</t>
  </si>
  <si>
    <t>Disponer de un proceso de On Boarding claro y definido con tiempos, plazos, objetivos, responsables de su implementación. Alineado con RRHH</t>
  </si>
  <si>
    <t>Presentar el proyecto terminado al 30 de abril del 2022 e implementarlo el segundo semestre del 2022.</t>
  </si>
  <si>
    <t>Lograr la profesionalización de la FFVV</t>
  </si>
  <si>
    <t>1. Disminuir el % de rotación de la FFVV en forma involuntaria del año 2021 (</t>
  </si>
  <si>
    <t>1. No superar el 13% de rotación involuntaria de la FFVV el año 2022 2. Superar el % de MS en Rx de los médicos Q1 al Q3 trimestralmente considerando la base primer Q. Tegretal CR lograr 29.600 cajas en el plan ministerial. 3.-Lograr el 85% en los test de conocimiento de los productos foco y en las evaluaciones de Role Play.</t>
  </si>
  <si>
    <t>BRANDENBURG MANSILLA</t>
  </si>
  <si>
    <t>Cumplir con todas las políticas de Compliance</t>
  </si>
  <si>
    <t>Se cumplirá, dando foco a las acciones, en los Target Q1-Q3, de los Driver De Crecimiento de Galvus, Entresto dando frecuencia y mensaje acordada en plan.</t>
  </si>
  <si>
    <t>Seguimiento Mensual a las acciones en Q1-Q3 (Acciones de MKT, Frecuencia de impactos, mensaje correcto. Frecuencia de impactos a los Quintiles definidos Q1 a Q3</t>
  </si>
  <si>
    <t>Se cumplirá con tres puntos: 1) Midiendo la productividad de la FFVV, con Crecimiento de MS% en venta de Galvus, Entresto , medidas en gráficos de Target. 2) Entrenamiento constante a la FFVV, con mediciones y evaluaciones trimestrales desde el área de Entrenamiento. 3) 80% del tiempo de trabajo en terreno con FFVV con foco en Q1, Q2 y Q3.</t>
  </si>
  <si>
    <t>1) Revisión Trimestral del MS% de venta. (Análisis TD / B2B: Médicos del mercado relevante, médicos del Kardex, médicos que nos recetan Q1-Q3) Con foco en Galvus, Entresto medidas en gráficos de Target. 2) Evaluación Trimestral en terreno y escrita (Análisis de Target, Técnicas de venta, y producto ( &gt; 85% de cumplimiento). 3) Reporte SFO visita acompañada.</t>
  </si>
  <si>
    <t>015337354K</t>
  </si>
  <si>
    <t>LESLI CAROLINA</t>
  </si>
  <si>
    <t>ARAVENA DONOSO</t>
  </si>
  <si>
    <t>Auditoría</t>
  </si>
  <si>
    <t>• Planificar la auditoria que realizará nuestro partner (Novartis), identificando los procesos que serán auditados, dando soporte a los equipos para que tengan disponible la documentación que puede ser solicitada y puedan identificar previamente cualquier hallazgo, y preparar a los colaboradores, entregándoles directrices para responder estratégicamente.</t>
  </si>
  <si>
    <t>A través de minutas y registros de capacitación.</t>
  </si>
  <si>
    <t>&lt;=</t>
  </si>
  <si>
    <t>Monitoreo</t>
  </si>
  <si>
    <t>• Realizar monitoreo del 35% de las actividades 2021. • Entregar resultados en un informe con plazo máximo el 30-oct-2022, definiendo en conjunto con el negocio los planes de remediación. • Hacer seguimiento de las remediaciones.</t>
  </si>
  <si>
    <t>A través del informe final de monitoreo.</t>
  </si>
  <si>
    <t>Plan estratégico</t>
  </si>
  <si>
    <t>• Fortalecer y promover el programa de Compliance en las diversas áreas del negocio a través de un Comité de Compliance realizado una vez al mes. • Realizar entrenamiento de las Políticas de Compliance de forma trimestral. • Diseñar e implementar un plan de difusión y comunicación estratégico, donde se enviará una comunicación mensual. • Diseñar un plan de 3-5 años de lo que queremos conseguir y los pasos generales o macro para conseguirlos.</t>
  </si>
  <si>
    <t>A través de minutas de los comités, y registro de los entrenamientos realizados, las comunicaciones enviadas, y la entrega del informe estrátegico.</t>
  </si>
  <si>
    <t>NUÑEZ ROJAS</t>
  </si>
  <si>
    <t>PRODUCT MANAGER SR</t>
  </si>
  <si>
    <t>ALEJANDRO JAVIER JIMENEZ LOOSLI</t>
  </si>
  <si>
    <t>Budget Ventas &amp; Gastos</t>
  </si>
  <si>
    <t>Lograr el 100% de cumplimiento de ventas. Budget 2022 $9,517,507,327, para las marcas: Galvus: $2,256,091,936 GalvusMet: $5,912,102,813 Entresto: $ 1,349,312,578) Manteniendo los niveles de inversión autorizadas en el 2022</t>
  </si>
  <si>
    <t>Seguimiento trimestral</t>
  </si>
  <si>
    <t>No contar con desvíos Graves y sin repetición de desvíos menores, durante actividades ocurridas el 2022</t>
  </si>
  <si>
    <t>Dar orden y seguimiento a los SOP de materiales y eventos promo y no promo para Galvus, GalvusMet y Entresto</t>
  </si>
  <si>
    <t>Implementación y Seguimiento</t>
  </si>
  <si>
    <t>Implementación de las tácticas comprometidas en los planes de Marca 2022 mediante un seguimiento mensual y trimestral.</t>
  </si>
  <si>
    <t>Revisión trimestral de los gastos de marketing alineado al plan de Marketing de Galvus, GalvusMet y Entresto</t>
  </si>
  <si>
    <t>FLORES FLORES</t>
  </si>
  <si>
    <t>JUAN PABLO PIZARRO RAHIL</t>
  </si>
  <si>
    <t>cumplir haciendo lo correcto en dos SOP críticos del área, MM y MG ademas del SOP de T&amp;E rendición de gastos</t>
  </si>
  <si>
    <t>1) 0 desvios graves y sin repeticiones y máximo de 3 desvíos menores, sin repeticiones en los monitoreos años 2022 100%</t>
  </si>
  <si>
    <t>Ejecución final al plan táctico</t>
  </si>
  <si>
    <t>Se cumplirá ,dando foco a las acciones, en Target Q1-Q3 de los Driver de crecimiento dando frecuencia (90% o virtual&gt;=2 por ciclo ) mensaje acordado en plan.</t>
  </si>
  <si>
    <t>seguimiento mensual a las acciones en Q1-Q3 ( acciones de MKT, frecuencia de impactos mensaje correcto ,reportes SFO visitas a médicos ) 1) &gt;=2 contactos Q1-Q3 2)90% coberturas Q1,Q2 y Q3 (&gt;=2). 3) &gt;=1 reunión institución clave para marcas Driver . 4) 85% asistencia Q1-Q3 a reunión institución , eventos Axon y/o congresos internacionales</t>
  </si>
  <si>
    <t>Profesionalización de mi rol</t>
  </si>
  <si>
    <t>1) se medira la productividad de mi gestión en marcas Core de mi unidad de negocio, con crecimiento de MS% en ventas y recetas. 2) entrenamiento constante a la fuerza de ventas con mediciones y evaluaciones trimestrales desde el área de entrenamiento</t>
  </si>
  <si>
    <t>1) revision trimestral del MS% (DT) y recetas. (gráficos de Target : médicos del mercado relevantes, médicos del kardec médicos que nos recetas Q1-Q3). 2) Evaluación trimestral en terreno y escrita (análisis de Target técnicas de ventas y productos ( mayor 85% cumplimiento) 1) alflorex 34%MS,Muno 20%MS y perenteryl 65%MS.2)&gt;85% cumplimiento</t>
  </si>
  <si>
    <t>010462622K</t>
  </si>
  <si>
    <t>RUBIO DIAZ</t>
  </si>
  <si>
    <t>GERENTE DE IT &amp; BI</t>
  </si>
  <si>
    <t>BI</t>
  </si>
  <si>
    <t>1.-Reporte de Ventas Sell IN - Softland 2.-Integración Softlan - Novofarma 3.-Reporte Budget automatizado</t>
  </si>
  <si>
    <t>1 y 2 .- Automatización de Procesos RX RM TD plazo al 30 de Julio 2022 Migración de Softland en Server Entel 30 de Junio 2022 Integracion de Sotfland-Novofarma 30 Octubre 2022 3.- Implementación y uso de reporte 30 de Septiembre 2022</t>
  </si>
  <si>
    <t>Ejecutar sistemas cumplir con compliance y remediaciones en tiempo y forma</t>
  </si>
  <si>
    <t>Velar por el complimiento de Sop MM para Disminuir riesgos de eventos de compliance, se realizaran inventarios fisicos a toda la FFVV al menos 1 vez al años al 30 de diciembre 2022 y se buscara optimizar platadorma de CRM para el manejo y registro de MM</t>
  </si>
  <si>
    <t>TI</t>
  </si>
  <si>
    <t>1.- Migracion completa a Entel 2.- Manejo de Seguridad 3.- Potenciar uso de officce 264</t>
  </si>
  <si>
    <t>1.- Cierre contrato con Proredes 30 de julio 2022 2.- Relizacion de capaciitación y generar cultura de ciberseguridad al menos realizar 1 entrenamiento trimestrar Abril - Julio - Oct , 2022 3.- Realización de talleres de mejorar uso de plataformas officee , levantar necesidades de areas y ver implementacion de soluciones con Office 30 diciembre 2022</t>
  </si>
  <si>
    <t>DIAZ NAUTO</t>
  </si>
  <si>
    <t>Explotar herramientas Office 365 para mejorar procesos de las diversas áreas de la compañia.</t>
  </si>
  <si>
    <t>Mejorar procesos manuales de aprobaciones de eventos, materiales, contrataciones, desvinculaciones, asignación de recursos, etc, por medio de las aplicaciones Power Automate, vinculando diversas aplicaciones de Office 365 que hoy son utilizadas diariamente por todas las áreas de Axon Pharma. Aplicaciones tales como Teams, Outlook, Forms, Sharepoint, Planner, etc , que permitan automatizar procesos. Primer semestre 2022 Área de Marketing - Segundo Semestre 2022 RRHH</t>
  </si>
  <si>
    <t>- Citar a reunión a cada área, logrando Identificar procesos por áreas que se puedan automatizar. - Crear esquema de proceso de automatización. - Validar con equipo o área de trabajo el flujo a desarrollar. - Chequear funcionamiento de proceso automatizado en conjunto con equipo de trabajo. - Generación de correcciones de uso. - capacitación de usuarios en uso de proceso automatizado. - Lanzamiento de nuevo proceso de automatización a la compañía.</t>
  </si>
  <si>
    <t>Implementar perfiles de seguridad, que permitan resguardar el acceso, utilidad y confidencialidad de la información.</t>
  </si>
  <si>
    <t>Identificar amenazas o riesgos de algún tipo de ataque malicioso al utilizar las herramientas de uso diario de trabajo. Aplicando protocolos y sistemas de seguridad, que permitan a los usuarios no exponer la información corporativa, tanto personal como de equipos de trabajo. Primer semestre 2022: Planificación, cotización y documentación de protocolos corporativos actualizados de uso de equipamiento y acceso a la información. Segundo semestre 2022: Implementación de sistemas y propagación de protocolos de nuevo uso correcto de equipamiento corporativo y accesos.</t>
  </si>
  <si>
    <t>- Envió de material de texto o audiovisual informativos vía Correo electrónico. - Pruebas rápidas, que evidencien el resguardo de información de los usuarios. - Generar protocolos de ciberseguridad que indique el proceso a seguir al verse expuesto a un tipo de riesgo o posible amenaza. - Implementar sistema de acceso a servidores utilizando acceso cifrado. - Creación de perfil de protección en la nube de Office 365 utilizando sistemas de antivirus. - Instalar sistemas de antivirus en celulares y equipos corporativos adecuados al perfil de usuario.</t>
  </si>
  <si>
    <t>implementar servidor de Aplicaciones y bases de datos que permitan mejorar la producción, acceso y rendimiento del software ERP utilizado en la compañía.</t>
  </si>
  <si>
    <t>Trasladar servidores softland a nuevo proveedor Entel, que mejorara las características técnicas del servidor, beneficiando el desempeño de éste en cada uno de los módulos utilizados por el equipo de Administración y Finanzas, corrigiendo los errores detectados en las parametrizaciones de personal técnico Softland, entregando también las herramientas de conocimiento y uso necesarias al equipo Axon por medio de capacitaciones programadas. Primer Semestre 2022: Migración Total de equipo contabilidad en servidores softland, trasladando la data y el aplicativo desde Proredes a Entel.</t>
  </si>
  <si>
    <t>- Parametrización de módulos por equipo Softland. - Identificación de errores y mejoras en el server y proceso de instalación. - Identificación de módulos softland necesarios para la compañía. - Programación de capacitación de usuarios. - Cotización de servidores Entel a partir de la asesoría del técnico Softland. - Cotización de proceso de reinstalación o migración de máquina virtual en servidores Entel. - Creación de respaldos proredes. - Migración de data y puesta en marcha. - Aplicación de restricciones de acceso y seguridad en el servidor. - Entrega de acceso a usuarios y verificación de funcionamiento de server</t>
  </si>
  <si>
    <t>025036265K</t>
  </si>
  <si>
    <t>GUEDEZ MARTINEZ</t>
  </si>
  <si>
    <t>En unidades</t>
  </si>
  <si>
    <t>Implementación</t>
  </si>
  <si>
    <t>Implementación de las tácticas comprometidas en los planes de Marca 2022 mediante un seguimientos mensuales, logrando la inversión mensual proyectada para cada uno de los Q.</t>
  </si>
  <si>
    <t>En valores</t>
  </si>
  <si>
    <t>Lograr el 100% de cumplimiento de ventas Budget 2022:</t>
  </si>
  <si>
    <t>Alflorex 2.490.785.151 Perenteryl 3.432.906.000 manteniendo los niveles de inversión autorizadas para el BP en el 2022.</t>
  </si>
  <si>
    <t>JUICA CABRERA</t>
  </si>
  <si>
    <t>CABRERA VILLALOBOS</t>
  </si>
  <si>
    <t>1)Revisión Trimestral del MS% de ventas (TD) y recetas. (Graficos de Target: Médicos del mercado relevante, médicos del Kardex, médicos que nos recetan Q1-Q3). 2) Evaluación Trimestral en terreno y escrita (Analisis de Target,Técnicas de venta, y producto ( &gt;85% de cumplimiento). 1) Alflorex 34% MS, Perenteryl 65% MS. 2) &gt;85% cumplimiento.</t>
  </si>
  <si>
    <t>KENESICH SAAVEDRA</t>
  </si>
  <si>
    <t>REGULATORY AFFAIRS HEAD</t>
  </si>
  <si>
    <t>ASEGURAMIENTO CALIDAD</t>
  </si>
  <si>
    <t>LANZAMIENTO DEL SISTEMA DE GESTION DOCUMENTAL KAWAK A AGOSTO 2022</t>
  </si>
  <si>
    <t>TODO EL PERSONAL CAPACITADO A SEPTIEMBRE 2022</t>
  </si>
  <si>
    <t>FARMACOVIGILANCIA/REGULATORIO</t>
  </si>
  <si>
    <t>Desarrollar el área de FV a Diciembre 2022 mediante la contratación de un profesional químico farmaceútico a Junio 2022</t>
  </si>
  <si>
    <t>Contratación persona QF Reportes mensuales al ISP Conciliaciones al día</t>
  </si>
  <si>
    <t>REGULATORIO</t>
  </si>
  <si>
    <t>Lograr importación por única vez de Tetmodis o aprobación de nuevo fabricante para evitar quiebre de producto en Junio.</t>
  </si>
  <si>
    <t>Mediante resol. sanitaria</t>
  </si>
  <si>
    <t>RODRIGUEZ BERTANI</t>
  </si>
  <si>
    <t>Complace</t>
  </si>
  <si>
    <t>Cumplir haciendo lo correcto en dos SOP criterios del área, MM yMG. Además del SOP de T&amp;E ( rendición de gastos).</t>
  </si>
  <si>
    <t>1) 0 desvíos graves y sin restricciones y un máximo de 3 desvíos menores, sin repeticiones,en los monitoreos año 2022.</t>
  </si>
  <si>
    <t>Ejecución final plan táctico</t>
  </si>
  <si>
    <t>Se cumplirá,dando foco a las acciones, en los target Q1-Q3, de los diversos de crecimiento dando frecuencia ( 90% de cobertura presencial o virtual &gt;=2 por ciclo) y mensaje acordado en plan</t>
  </si>
  <si>
    <t>Seguimiento mensual a las acciones en Q1-Q3 ( acciones de MKT, frecuencia de impacto,reporte SFO visita a médicos). 1) &gt;= 2 contactos Q1-Q3. 2) 90% cobertura Q1,Q2 y Q3 (&gt;=2, 3) &gt;= 1 reunión institucion clave para marca Drive. 3) 85% de asistencia Q1-Q3 a reunión institucional, eventos Axon y/o congresos internacionales.</t>
  </si>
  <si>
    <t>1) Se medirá la productividad de mi gestión en marcas core de mi unidad de negocio, con crecimiento de m 5% en venta y receta. 2) entrenamiento constante a la FFVV, con medición y evaluación trimestral desde el área de entrenamiento.</t>
  </si>
  <si>
    <t>1) Revisión trimestral de m5% de ventas (TD) y receta ( gráficos de target: médicos del mercado relevante, médicos del kardex, médicos que nos receten Q1- Q3. 2) evaluación trimestral en terreno y escrita ( análisis de tarjetas, técnicas de venta, y protocolo (&gt;85% de cumplimiento). 1) alflorex 34% MS, muno 20% MS y perenteryl 65% MS. 2) &gt;85% cumplimiento.</t>
  </si>
  <si>
    <t>LARA ESPINOZA</t>
  </si>
  <si>
    <t>Se cumplirá, dando foco a las acciones, en los Target Q1- Q2 - -Q3, de los Driver de Crecimiento de Tegretal CR, Trileptal, y Ritalin, dando frecuencia y mensaje acordada en plan.</t>
  </si>
  <si>
    <t>Seguimiento Mensual a las acciones en Q1-Q3 (Acciones de MKT, Frecuencia de impactos, mensaje correcto. 1)&lt;= 1 reunión institución clave para marca Driver. 2) 85% de asistencia Q1-Q3 a Eventos Axon y congresos internacionales.</t>
  </si>
  <si>
    <t>Lograr el año 2022, tener una FFVV de alto desempeños con excelencia en la ejecución de cada plan táctico por marca</t>
  </si>
  <si>
    <t>1)Planes tácticos claros por marca, medidos quincenalmente con BI (B2B) y Trimestralmetne con graficos Target (MS en Rx y TD % MS. 2) Con el % de rotación en FFVV, versus año 2021 (19%) &gt; % de rotación esperada año 2022 (13%), logrando un proceso de Seleccion más robusto y detallado, plan de entrenamiento y seguimiento del GD en terreno (Análisis de Target, Técnicas de venta, y producto ( &lt; 85% de cumplimiento). 3) Calibración Semestral de FFVV presentada del area de ventas a RRHH y comité comercial (Junio y Noviembre) del 2022.</t>
  </si>
  <si>
    <t>TRIGO TAPIA</t>
  </si>
  <si>
    <t>Acurracy en proyecciones de caja y control de prestamos</t>
  </si>
  <si>
    <t>Flujos de caja entregados a mas tardar el día 5 de cada mes y la variación entre lo proyectado y lo real , no debe ser superior al 10% Controlar la forma de financiamiento Nivel de endeudamiento, no debe ser superior al monto de los inventarios promedios</t>
  </si>
  <si>
    <t>evaluación</t>
  </si>
  <si>
    <t>Automatización de proceso de pagos</t>
  </si>
  <si>
    <t>Automatización de nominas de pagos Softland Automatización de conciliaciones bancarias Automatización de Aging de Clientes</t>
  </si>
  <si>
    <t>evaluación 31-07-22</t>
  </si>
  <si>
    <t>Tomar el Control de la Cuentas por Cobrar</t>
  </si>
  <si>
    <t>Control y cuadrar le pago reportado por Novofarma vs la facturación real Generar un Aging cuadrado con Novofarma (mensual) Reportar mensualmente CREYCO Proponer acciones para disminuir cartera vencida</t>
  </si>
  <si>
    <t>mensualmente</t>
  </si>
  <si>
    <t>VILLABLANCA JEREZ</t>
  </si>
  <si>
    <t>MILENE PATRICIA</t>
  </si>
  <si>
    <t>GRANDON LILLO</t>
  </si>
  <si>
    <t>mgrandon@axon-pharma.com</t>
  </si>
  <si>
    <t>1) 0 desvíos graves y sin repeticiones y un máximo de 3 desvíos menores, sin repeticiones, en los monitoreos año 2022. SFO muestras médicas Registro de eventos con documentación de respaldo en tiempo y forma</t>
  </si>
  <si>
    <t>Ejecución plan táctico</t>
  </si>
  <si>
    <t>Se cumplirá, dando foco a las acciones, en los Target Q1-Q3, de los Driver De Crecimiento (Galvus, Entresto, Levia como compañía) dando frecuencia y mensaje acordada en plan. Plan por territorios con clientes de Quintiles y Qx definidos por conocimiento de terreno</t>
  </si>
  <si>
    <t>Seguimiento Mensual a las acciones en Q1-Q3 (Acciones de MKT, Frecuencia de impactos, mensaje correcto Revisión de MS, ventas, prescripciones, Reuniones de educación médica, etc.</t>
  </si>
  <si>
    <t>Asegurar la productividad de la FFVV, con Crecimiento de MS% en venta (Galvus y Entresto) medidas en gráficos de Target. 2) Entrenamiento constante a la FFVV, con mediciones y evaluaciones trimestrales desde el área de Entrenamiento. 3) 80% del tiempo de trabajo en terreno con FFVV con foco en Q1, Q2 y Q3.</t>
  </si>
  <si>
    <t>1) Revisión Trimestral del MS% de venta. (Análisis TD / B2B: Médicos del mercado relevante, médicos del Kardex, médicos que nos recetan Q1-Q3) (dependiendo de la unidad de negocio: Alflorex, Galvus, Tegretal), medidas en gráficos de Target. 2) Evaluación Trimestral en terreno y escrita (Analisis de Target,Técnicas de venta, y producto ( &lt; 85% de cumplimiento). 3) Reporte SFO visita acompañada.</t>
  </si>
  <si>
    <t>VECCHINI FRANCO</t>
  </si>
  <si>
    <t>COMPLIANCE</t>
  </si>
  <si>
    <t> 1) 0 desvíos graves y sin repeticiones y un máximo de 3 desvíos menores, sin repeticiones, en los monitoreos año 2022. 100%</t>
  </si>
  <si>
    <t>EJECUCIÓN FINAL AL PLAN TÁCITO</t>
  </si>
  <si>
    <t>Se cumplirá, dando foco a las acciones, en los Target Q1-Q3, de los Driver De Crecimiento  dando frecuencia (90% cobertura presencial o virtual &gt;=2 por ciclo) y mensaje acordada en plan. </t>
  </si>
  <si>
    <t>Seguimiento Mensual a las acciones en Q1-Q3 (Acciones de MKT, Frecuencia de impactos, mensaje correcto, reporte SFO visitas a médicos). 1) &gt;=2contactos Q1-Q3. 2) 90% cobertura Q1, Q2 y Q3 (&gt;=2). 3)  &gt;= 1 reunión institucion clave para marca Driver. 3) 85% de asistencia Q1-Q3 a Reunión institución, Eventos Axon y/o congresos interancionales.</t>
  </si>
  <si>
    <t>PROFESIONALIZACION DE MI ROL</t>
  </si>
  <si>
    <t>1) Se medirá la productividad de mi gestion en Marcas Core de mi unidad de negocio, con Crecimiento de MS% en ventas y recetas.  2) Entrenamiento constante a la FFVV, con mediciones y evaluaciones trimestrales desde el área de Entrenamiento. </t>
  </si>
  <si>
    <t>1)Revisión Trimestral del MS% de ventas (TD) y recetas. (Graficos de Target: Médicos del mercado relevante, médicos del Kardex, médicos que nos recetan Q1-Q3).   2) Evaluación Trimestral en terreno y escrita (Analisis de Target,Técnicas de venta, y producto ( &gt;85% de cumplimiento).  Alflorex 34% MS, Levia 9% MS, Muno 20% MS y Perenteryl 65% MS. 2) &gt;85% cumplimiento.</t>
  </si>
  <si>
    <t>PAMELA ALEJANDRA</t>
  </si>
  <si>
    <t>DONOSO COCQ</t>
  </si>
  <si>
    <t>pdonoso@axon-pharma.com</t>
  </si>
  <si>
    <t>1) 0 desvíos graves y sin repeticiones y un máximo de 3 desvíos menores, sin repeticiones, en los monitoreos año 2022</t>
  </si>
  <si>
    <t>CONTRERAS VALLEJOS</t>
  </si>
  <si>
    <t>MARIA MERCEDES KENESICH SAAVEDRA</t>
  </si>
  <si>
    <t>Aseguramiento de Calidad</t>
  </si>
  <si>
    <t>Lanzamiento sistema de gestión documental Kawak a Agosto 2022</t>
  </si>
  <si>
    <t>Todo personal capacitado a Septiembre 2022</t>
  </si>
  <si>
    <t>Implementar en Kawak plataforma de registro de no conformidades a Julio 2022</t>
  </si>
  <si>
    <t>Aprobación y entrenamiento de Procedimiento Operativo estándar asociado a proceso en Septiembre 2022</t>
  </si>
  <si>
    <t>Asuntos Regulatorios</t>
  </si>
  <si>
    <t>Optimización de proceso de desarrollo/actualización de artes de materiales de empaque de productos a Octubre 2022</t>
  </si>
  <si>
    <t>Migración de artes ya aprobadas a Diciembre 2022</t>
  </si>
  <si>
    <t>JARA AGURTO</t>
  </si>
  <si>
    <t>MODULO DE CONTABILIDAD</t>
  </si>
  <si>
    <t>Homologar los ítem de gastos de la contabilidad con el P&amp;L, para que este reporte se pueda sacar desde softland. Parametrización, del estado de flujo de efectivo método indirecto. Correcta imputación de los centro de costo, (tenemos que sacar un balance y EERR por centro de costo)</t>
  </si>
  <si>
    <t>Termino 01/07/2022</t>
  </si>
  <si>
    <t>MODULO DE ORDENES DE COMPRA</t>
  </si>
  <si>
    <t>Parametrización del sistema, para la correcta contabilización de los gastos por CC e Ítem de gasto (con la ayuda de un consultor de softland).</t>
  </si>
  <si>
    <t>MODULO DE TESORERIA</t>
  </si>
  <si>
    <t>Emisión mensual de conciliaciones bancarias, para firmarlas en PDF. Cargar la cartola bancaria automática, desde el banco para la conciliación (con la ayuda de un consultor de softland).</t>
  </si>
  <si>
    <t>PATRICIA ALEJANDRA</t>
  </si>
  <si>
    <t>NEGRETE GONZALEZ</t>
  </si>
  <si>
    <t>pnegrete@axon-pharma.com</t>
  </si>
  <si>
    <t>Seguimiento Mensual a las acciones en Q1-Q3 (Acciones de MKT, Frecuencia de impactos, mensaje correcto, reporte SFO visitas a médicos). 1) &gt;=2contactos Q1-Q3. 2) 90% cobertura Q1, Q2 y Q3 (&gt;=2). 3) &gt;= 1 reunión institucion clave para marca Driver. 3) 85% de asistencia Q1-Q3 a Reunión institución, Eventos Axon y/o congresos internacionales.</t>
  </si>
  <si>
    <t>1)Revisión Trimestral del MS% de ventas (TD) y recetas. (Gráficos de Target: Médicos del mercado relevante, médicos del Kardex, médicos que nos recetan Q1-Q3). 2) Evaluación Trimestral en terreno y escrita (Análisis de Target, Técnicas de venta, y producto ( &gt;85% de cumplimiento). 1) Alflorex 34% MS, Muno 20% MS y Perenteryl 65% MS. 2) &gt;85% cumplimiento.</t>
  </si>
  <si>
    <t>SEREY CABALLERO</t>
  </si>
  <si>
    <t>pserey@axon-pharma.com</t>
  </si>
  <si>
    <t>Cumplir haciendo lo correcto en dos SOP críticos del área , MM y MG y ademas del SOP T&amp;E (rendición de gastos).</t>
  </si>
  <si>
    <t>1) cero desvío grave y sin repeticiones y un máximo de 3 desvíos menores, sin repeticiones, en los monitores año 2022. 100%</t>
  </si>
  <si>
    <t>Se cumplirá dando foco a las acciones, en los Target Q1-Q3 de los Driver de crecimiento dando frecuencia ( 90% cobertura presencial o virtual &gt;=2 por ciclo) y mensaje acordado en plan</t>
  </si>
  <si>
    <t>seguimiento mensual a las acciones en Q1-Q3 ( acciones de MKT, Frecuencia de impactos, mensaje correcto, reporte SFO visitas a médicos ) 1)&gt;=2 contactos Q1-Q3. 2)90% Cobertura Q1,Q2 Y Q3( &gt;=2) 3)&gt;=1 Reunion institucional clave para marca Driver 4)85% de asistencia Q1-Q3 a reunión institución ,eventos Axon y/o congresos internacionales</t>
  </si>
  <si>
    <t>1) se medirá la productividad de mi gestión en marca core de mi unidad de negocio con crecimiento de MS% en ventas y recetas. 2) entrenamiento constante a la FFVV con mediciones y evaluaciones trimestrales desde el área de entrenamiento</t>
  </si>
  <si>
    <t>1) Revision trimestral del MS% de ventas (TD)y recetas. ( gráficos del Target : Médicos del mercado relevante, médicos del kardex, médicos que nos recetas Q1-Q3)2)evaluación trimestral en terreno y escrita ( análisis de Target , técnicas de ventas y producto (mayor 85% de cumplimiento) 1) alflorex 34%MS, Muno 20%MS Y Perenteryl 65%MS 2) &gt; 85% Cumplimiento</t>
  </si>
  <si>
    <t>PAZ ANDREA</t>
  </si>
  <si>
    <t>TORRES PAREDES</t>
  </si>
  <si>
    <t>ptorres@axon-pharma.com</t>
  </si>
  <si>
    <t>ACCESS MANAGER</t>
  </si>
  <si>
    <t>Ejecucion final del Plan Tactico</t>
  </si>
  <si>
    <t>"Se cumplirá, dando foco a las acciones, en el plan Ministerial de Epilepsia con Tegretal CR de todas las areas involucradas. foco en los 3 SDS y en las 3 Hospitales claves del programa 2) Foco en las instuciones de Entresto que deben ser incorporadas minimo 6 instituciones nuevas 3)Cumplimiento del Plan Ministerial de Galvus "</t>
  </si>
  <si>
    <t>"Trimestralmente se debe medir: 1) incremento de numero de unidades de Tegretal CR en base al anexo de distribucion del Programa Ministerial Cenabast, promedio mensual de 1.010, en el primer semestre 2) GR 33% en Entresto con incorporacion de 6 instituciones adicionales 3) Grado de alcance en Reuniones de Lobby con Cenabast/ Minsal/Isapres"</t>
  </si>
  <si>
    <t>1) Mantener el Lobby con Cenabast y MINSAL, con reuniones periodicas con dichas areas. 2) Entrar en mercado de isapres, logrando al menos dos reuniones con cada una de las isapres que represetnan el 80% del mercado (Consalud, Colmena, Grupo Banmedica y Cruz Blanca). 3) Desarrollar al KAM en su rol de Gestion comercial en SNC TegretalCR (Tegretal CR será medido por el % de Penetración del programa Ministerial de Epilepsia.</t>
  </si>
  <si>
    <t>1) Mantener al menos 8 reuniones anuales de Lobby con ambas entidades, superando mi gestion del año 2021. 2)Gestionar al menos 2 reuniones anuales con 80% de isapres. 3) Desarrollar midiendo trimestralmente el incremento en programa ministerial de Epilepsia.</t>
  </si>
  <si>
    <t>TAPIA DROGUETT</t>
  </si>
  <si>
    <t>Cumplir haciendo lo correcto en dos SPO críticos del área, MM y MG además del SPOde T&amp;E ( Rendición de gastos )</t>
  </si>
  <si>
    <t>0 desvíos graves y sin repeticiones y un máximo de 3 desvíos menores, sin repeticiones. en los monitoreos año 2022</t>
  </si>
  <si>
    <t>TOMAS ALFONSO</t>
  </si>
  <si>
    <t>MENDEZ LAGUNAS</t>
  </si>
  <si>
    <t>tmendez@axon-pharma.com</t>
  </si>
  <si>
    <t>MEDICAL SCIENCE LIAISON</t>
  </si>
  <si>
    <t>GLAUCO ANTONIO ARACENA PINTO</t>
  </si>
  <si>
    <t>Completar la revisión y cierre de todos los eventos no promocionales y materiales no promocionales asociados a productos de Novartis, realizados durante el año 2021</t>
  </si>
  <si>
    <t>Revisar las actividades cuya responsabilidad reside en el área médica, para asegurar el cumplimiento de los lineamientos de Compliace y efectuar las remediaciones pertinentes según corresponda.</t>
  </si>
  <si>
    <t>Se confecciona planilla con listado de eventos y materiales, con checklist de compleción y observaciones. Dicha información es un reflejo del respaldo en Sharepoint.</t>
  </si>
  <si>
    <t>Organizar durante el 2022 al menos 10 reuniones con KOLs nacionales, asociados a los productos más importantes de Axon.</t>
  </si>
  <si>
    <t>Desarrollar actividades con los HCPs más influyentes, que permitan afiatar las relaciones y obtener insights importantes para el desarrollo de las estrategias comerciales de la compañía.</t>
  </si>
  <si>
    <t>A través de la elaboración de las correspondientes minutas.</t>
  </si>
  <si>
    <t>Realizar las solicitudes de eventos no promocionales con al menos 10 días hábiles de anticipación previo a su realización, durante el 2022</t>
  </si>
  <si>
    <t>Si bien no existe un plazo mínimo previo, para cumplir de manera óptima los lineamientos de compliance, se traza como objetivo tener el trámite administrativo listo con anticipación, de manera tal que exista un margen de acción cómodo para actuar en caso de eventualidades.</t>
  </si>
  <si>
    <t>Se desarrolla una planilla con el registro de todos los eventos no promocionales del año. En ella se específica la fecha de solicitud y cierre, para mejorar el seguimiento. Los datos de la planilla serán concordantes con lo respaldado en el sharepoint.</t>
  </si>
  <si>
    <t>ALBORNOZ RIVERO</t>
  </si>
  <si>
    <t>LEOPOLDO ENRIQUE BRANDENBURG MANSILLA</t>
  </si>
  <si>
    <t>Se cumplirá, dando foco a las acciones, en los Target medicos Q1-Q3, de los Driver de Crecimiento (Galvus, Entresto ) dando frecuencia (90% cobertura presencial o virtual &gt;=2 por ciclo) y mensajes acordado en plan.</t>
  </si>
  <si>
    <t>Se medirá la productividad de mi gestion en Marcas Core de mi unidad de negocio, con Crecimiento de 45 %MS en un MAT ventas de la unidad de negocio: Galvus; Entresto 30% de Crecimiento, medidas en TD. Entrenamiento constante a la FFVV, con mediciones y evaluaciones trimestrales desde el área de Entrenamiento.</t>
  </si>
  <si>
    <t>1)Revisión Trimestral del MS% de ventas. (Graficos de Target: Médicos del mercado relevante, médicos del Kardex, médicos que nos recetan Q1-Q3) ; 2) Evaluación Trimestral en terreno y escrita (Analisis de Target Medico,Técnicas de venta, y producto ( &gt;85% de cumplimiento).</t>
  </si>
  <si>
    <t>EDGAR WALTER</t>
  </si>
  <si>
    <t>PIÑA ALARCON</t>
  </si>
  <si>
    <t>EMMAN CHRISTIAN</t>
  </si>
  <si>
    <t>ROZAS CATALAN</t>
  </si>
  <si>
    <t>ALAMOS BURGOS</t>
  </si>
  <si>
    <t>ATIAS MORELLO</t>
  </si>
  <si>
    <t>POZO AGUIRRE</t>
  </si>
  <si>
    <t>LINACRE DOMINGUEZ</t>
  </si>
  <si>
    <t>PIZARRO ROJAS</t>
  </si>
  <si>
    <t>CORNEJO REYES</t>
  </si>
  <si>
    <t>BADIA ACEVEDO</t>
  </si>
  <si>
    <t>Parametrización de Softland, para obtener análisis y ratios financieros (con la ayuda de un consultor de softland)</t>
  </si>
  <si>
    <t>Se podrá descargar nuevos informes, detallando y acotando la información para presentar ratios mensuales Termino 30/07/2022</t>
  </si>
  <si>
    <t>Procesos metodología</t>
  </si>
  <si>
    <t>Confeccionar un Plan de cuentas Confeccionar manuales de procedimientos, para factoring, clientes (pagos y compensaciones de novofarma), acuerdos comerciales Redacción políticas de incobrabilidad, deudores incobrables (solicitar a Alex Carreño). Consolidación de EEFF, (parametrizar en sofland con la ayuda de un consultor).</t>
  </si>
  <si>
    <t>Se crearán manuales de procedimientos para los procesos contables de Factoring y Clientes. Se crearán informes para consolidar EEFF. Termino 31/10/2022</t>
  </si>
  <si>
    <t>GONZALO ANDRES</t>
  </si>
  <si>
    <t>RAMIREZ MURDOCH</t>
  </si>
  <si>
    <t>gramirez@axon-pharma.com</t>
  </si>
  <si>
    <t>Alcanzar la utilidad operacional para el 2022 establecida para la compañía de CLP$ 8.707.815.152</t>
  </si>
  <si>
    <t>meta min al 80% de CLP$ 6.966.252.122 y una maxima o superior al 111% de CLP% 9.622.135.743</t>
  </si>
  <si>
    <t>Lograr la vente compañía para el 2022 de CLP$ 32.279.875.864</t>
  </si>
  <si>
    <t>Meta min 80 % de CLP $ 25.823.900.691 y una máxima o superior a 111% de CLP$ 35.669.262.827</t>
  </si>
  <si>
    <t>RIVERA YAÑEZ</t>
  </si>
  <si>
    <t>SAEZ CALDERON</t>
  </si>
  <si>
    <t>MENDOZA JIMENEZ</t>
  </si>
  <si>
    <t>ULLOA GARRIDO</t>
  </si>
  <si>
    <t>Alcanzar la utilidad operacional para el 2022 establecida para la compañia de CLP $8.707.815.152</t>
  </si>
  <si>
    <t>Meta min. al 80% de CLP $ 6.966.252.122 y una max. o superior al 111% de CLP $9.622.135.743</t>
  </si>
  <si>
    <t>Lograr la venta compañia 2022 de CLP 32.279.875.864</t>
  </si>
  <si>
    <t>Meta min. 80% de CLP 25.823.900.691 y una max. o superior a 111% de CLP 35.669.262.827</t>
  </si>
  <si>
    <t>ORTIZ CONCHA</t>
  </si>
  <si>
    <t>JORQUERA RODRIGUEZ</t>
  </si>
  <si>
    <t>ASISTENTE MEDICAL</t>
  </si>
  <si>
    <t>Apoyar activamente en los seguimientos de contrataciones de HCPs, material NP y eventos NP</t>
  </si>
  <si>
    <t>-Vigencia del material promocional. -Seguimiento con límites de tiempo de las contrataciones de los HCP. -Seguimiento de respuesta de correo información médica en tiempo: máximo de respuesta en 7 días corridos.</t>
  </si>
  <si>
    <t>-Revisión mensual de planilla de materiales. Se dará aviso por correo al área médica, notificando si existen o no materiales prontos a vencer (horizonte de dos meses). -Actualización continua de planillas de seguimiento para contrataciones y preguntas.</t>
  </si>
  <si>
    <t>15</t>
  </si>
  <si>
    <t>Coordinar los hitos de todos los eventos no promocionales asociados a productos de Novartis</t>
  </si>
  <si>
    <t>-Gestionar los documentos necesarios para su aprobación y cierre, en los plazos definidos por SOP.</t>
  </si>
  <si>
    <t>-Correos semanales con recordatorio de hitos según planificación. -Correos solicitando información pertinente a los implicados en el evento</t>
  </si>
  <si>
    <t>Organizar documentos de medical</t>
  </si>
  <si>
    <t>- Solicitar con la debida anticipación los CV de los HCP que no estén validados para evaluar su TIER. Las validaciones deben estar actualizadas (vigencia de un año desde la validación original). - Solicitar al menos una semana antes de un eventp, el envío de la presentación (en ppt o pdf) para dar la aprobación respectiva de acuerdo a los requerimientos de compliance. - Mantener un registro ordenado de los eventos y materiales no promocionales. - Coordinar el cierre oportuno de los eventos, considerando los plazos asociados</t>
  </si>
  <si>
    <t>- Respaldo de eventos y materiales en la planilla de seguimiento, alojada en el share de medical - Enviar recordatorio por mail, reiterando los plazos de cada hito. - Correo electrónico servirá como respaldo de petición de PPT.</t>
  </si>
  <si>
    <t>AREVALO WADDINGTON</t>
  </si>
  <si>
    <t>Se cumplirá, dando foco a las acciones, en los Target medicos Q1-Q3, de los Driver de Crecimiento (Entresto ) dando frecuencia (90% cobertura presencial o virtual &gt;=2 por ciclo) y mensajes acordado en plan.</t>
  </si>
  <si>
    <t>Se medirá la productividad de mi gestion en Marcas Core de mi unidad de negocio, con Crecimiento Entresto 30% de Crecimiento, medidas en TD. Entrenamiento constante a la FFVV, con mediciones y evaluaciones trimestrales desde el área de Entrenamiento.</t>
  </si>
  <si>
    <t>009415488K</t>
  </si>
  <si>
    <t>CRIST ALEXIS</t>
  </si>
  <si>
    <t>SCHUBERT STUDER</t>
  </si>
  <si>
    <t>TORRES SILVA</t>
  </si>
  <si>
    <t>CARDENAS RAMIREZ</t>
  </si>
  <si>
    <t>JULIO ANTONIO</t>
  </si>
  <si>
    <t>PIZARRO STIEBLER</t>
  </si>
  <si>
    <t>jpizarros@axon-pharma.com</t>
  </si>
  <si>
    <t>BARRERA LAZCANO</t>
  </si>
  <si>
    <t>ORTIZ GATICA</t>
  </si>
  <si>
    <t>AMBIADO VERGARA</t>
  </si>
  <si>
    <t>BILEI DEL</t>
  </si>
  <si>
    <t>MORILLO GRATEROL</t>
  </si>
  <si>
    <t>ADMINISTRACIóN Y FINANZAS</t>
  </si>
  <si>
    <t>COLABORADOR INDIVIDUAL</t>
  </si>
  <si>
    <t>OBJETIVO ESPECIFICO 1</t>
  </si>
  <si>
    <t>REALIZAR EL CIERRE DE FACTURACION DE VENTAS.</t>
  </si>
  <si>
    <t>EN TIEMPO Y FORMA SEGUN CALENDARIO DE CIERRE MENSUAL.</t>
  </si>
  <si>
    <t>OBJETIVO ESPECIFICO 2</t>
  </si>
  <si>
    <t>GENERAR LA FACTURACION DE MUESTRAS MEDICAS PARA REPORTAR LOS GASTOS DE MARKETING.</t>
  </si>
  <si>
    <t>DESPUES DE REALIZADO EL CIERRE DE VENTAS MENSUAL.</t>
  </si>
  <si>
    <t>OBJETIVO ESPECIFICO 3</t>
  </si>
  <si>
    <t>ENTREGAR REPORTE DE UNIDADES FACTURADAS.</t>
  </si>
  <si>
    <t>MORALES VALENZUELA</t>
  </si>
  <si>
    <t>ANALISIS DE CUENTAS</t>
  </si>
  <si>
    <t>analizar las cuentas contables del rubro de existencias, velando por la cuadratura entre el balance y el modulo de inventario</t>
  </si>
  <si>
    <t>Análisis detallado de Gastos, Importaciones y Compras Nacionales semanales.</t>
  </si>
  <si>
    <t>CIERRE DE MES</t>
  </si>
  <si>
    <t>Cumplir en tiempo y forma, con las actividades en relación al inventario, según calendario de cierre mensual.</t>
  </si>
  <si>
    <t>Analizar y desarrollar Flujo de Información necesaria para cumplir con Calendario de cierre Contable</t>
  </si>
  <si>
    <t>INVENTARIO AXON - NOVOFARMA</t>
  </si>
  <si>
    <t>Velar por la integridad de la cuadratura del stock de novofarma y la contabilidad en sofltand</t>
  </si>
  <si>
    <t>Analisis semanal de Inventario y Registros a Contabilidad Softland.</t>
  </si>
  <si>
    <t>SOTTOVIA GIMENEZ</t>
  </si>
  <si>
    <t>GERENCIA</t>
  </si>
  <si>
    <t>GERENTE/JEFE</t>
  </si>
  <si>
    <t>Desarrollar calculo de proyección de obsoletos</t>
  </si>
  <si>
    <t>Preparar Excel para calcular el riesgo de WO del inventario en relación a los Forecast de venta</t>
  </si>
  <si>
    <t>Con el primer calculo, se definirá el valor de inicio para posteriormente evaluar trimestralmente el grado de avance (disminución/aumento) del impacto en el P&amp;L Disminuir un 20% el WO real vs año anterior</t>
  </si>
  <si>
    <t>Evaluar proceso de Forecast y proponer mejoras para la correcta estimación de la demanda</t>
  </si>
  <si>
    <t>Revisar mensualmente con Marketing y Comercial para revisar la estimación de la demanda futura, y modificar/corregir la tendencia para minimizar WO y quiebres por estimaciones incorrectas.</t>
  </si>
  <si>
    <t>Se realizaran reuniones mensuales con las Areas involucradas "1) % de participación de PM 2) % de revisión de SKU's"</t>
  </si>
  <si>
    <t>Implementar reuniones periodicas con Area Comercial para revisión de riesgos de Supply</t>
  </si>
  <si>
    <t>Realizar reuniones quincenales para coordinar acciones basadas en los riesgos futuros de abastecimiento de productos</t>
  </si>
  <si>
    <t>Cumplimiento de la realización de las reuniones Al menos se debe realizar el 90% de las reuniones programadas para el año</t>
  </si>
  <si>
    <t>ESPINOZA GUTIERREZ</t>
  </si>
  <si>
    <t>NATHALIA CONSTANZA IGOR SOTO</t>
  </si>
  <si>
    <t>Cumplir al 100% con el Código de Conducta. Recepción de consultas y derivación de pacientes.</t>
  </si>
  <si>
    <t>Teniendo 0 desvíos en el Código de Conducta. Referente a la derivación de pacientes, tener reunión cada 3 semanas de revisión de casos ingresado en planilla de respaldo (Fecha - Resumen Consulta - A Quién se deriva)</t>
  </si>
  <si>
    <t>Control de Compras</t>
  </si>
  <si>
    <t>A cargo de las compras necesarias para el correcto funcionamiento de la oficina.</t>
  </si>
  <si>
    <t>Teniendo una reunión mensual para ver puntos acordados. Asegurando el correcto uso del presupuesto asignado. Solicitando a jefatura autorización de cada una de las compras que se realicen. Tener stock de productos, que estén en tiempo y forma y documentación OC al día.</t>
  </si>
  <si>
    <t>Proactividad y Planificación</t>
  </si>
  <si>
    <t>Ejecutar las tareas diarias del cargo sin necesidad de una solicitud de superiores o colegas.</t>
  </si>
  <si>
    <t>Tener cada dos semanas reunión para dar seguimiento de esta planificación.</t>
  </si>
  <si>
    <t>18936234K</t>
  </si>
  <si>
    <t>PAULA COROVIC</t>
  </si>
  <si>
    <t>COROVIC PEREIRA</t>
  </si>
  <si>
    <t>RECURSOS HUMANOS</t>
  </si>
  <si>
    <t>Creación de procedimientos</t>
  </si>
  <si>
    <t>Creación de políticas y procedimientos de los Procesos de Selección e Inducción.</t>
  </si>
  <si>
    <t>Definición, validación, aprobación de las políticas y presentación a áreas involucradas en el proceso. Finalizado en diciembre 2022.</t>
  </si>
  <si>
    <t>Matriz de capacitación</t>
  </si>
  <si>
    <t>Trabajar, en conjunto con las áreas de TI y Dirección Técnica, en la Matriz de Capacitación de los diferentes roles de la Compañía e incluirla dentro del proceso de Onboarding el 2023.</t>
  </si>
  <si>
    <t>A través de la incorporación de la Matriz de Capacitación en el proceso de Onboarding 2023, pudiendo llevar registro y realizar seguimiento de los procesos críticos que deben ser abordados por cada cargo dentro de su proceso de inducción.</t>
  </si>
  <si>
    <t>Proceso Onboarding</t>
  </si>
  <si>
    <t>Diseñar y realizar propuesta de nuevo proceso de Onboarding considerando entrega de kit de bienvenida, reuniones con actores claves, salidas a terreno y seguimiento.</t>
  </si>
  <si>
    <t>Realizar propuesta del proceso de Onboarding completo, considerando etapas, módulos, flujos y tiempos. Se debe presentar: 1. Diseño y Carta Gantt con el proyecto 2. Realizar propuesta de flujo y kit de bienvenida para lanzar el 2023</t>
  </si>
  <si>
    <t>PROMOCIóN Y VENTAS</t>
  </si>
  <si>
    <t>1)Revisión Trimestral del MS% de ventas (TD) y recetas. (Graficos de Target: Médicos del mercado relevante, médicos del Kardex, médicos que nos recetan Q1-Q3). 2) Evaluación Trimestral en terreno y escrita (Análisis de Target,Técnicas de venta, y producto ( &gt;85% de cumplimiento). 1) Alflorex 34% MS, Muno 20% MS y Perenteryl 65% MS. 2) &gt;85% cumplimiento.</t>
  </si>
  <si>
    <t>JIMENEZ GUTIERREZ</t>
  </si>
  <si>
    <t>ASISTENTE DE MERCADO PÚLICO Y VENTAS</t>
  </si>
  <si>
    <t>CARLOS GUSTAVO CONCHA CONTRERAS</t>
  </si>
  <si>
    <t>Cumplir con los objetivos comerciales del área de administración de ventas, haciendo lo correcto en la gestión de la venta de los Productos de Novartis.</t>
  </si>
  <si>
    <t>Responsable de seguimiento de ordenes de compra, despachos, actualización de precios, y todo proceso relacionado a la gestión de la venta.</t>
  </si>
  <si>
    <t>Medición mensual de la gestión de procesos de venta.</t>
  </si>
  <si>
    <t>Eficiencia en la gestión de licitaciones</t>
  </si>
  <si>
    <t>Implementar toda la gestión de identificación de licitaciones y oportunidades de negocio a través de convenios directos, cotizaciones y tratos directos, haciendo el correspondiente análisis, seguimiento y presentación de licitaciones y contratación con entidades públicas y privadas.</t>
  </si>
  <si>
    <t>Creación del SOP del área de licitaciones, emitiéndose antes de finalizado el año.</t>
  </si>
  <si>
    <t>BRIONES OGUSZEWICZ</t>
  </si>
  <si>
    <t>Controlar y mejorar los tiempos que tarda Novartis y Novofarma en procesar las ordenes de compra y el ingreso de estas unidades a bodega disponible</t>
  </si>
  <si>
    <t>Hacer seguimiento mensual desde que se coloca la orden compra hasta que los productos están ingresados a nuestra bodega y verificar la reducción del tiempo en este proceso. Cada cierre de mes generar un indicador para reportar dicho status.</t>
  </si>
  <si>
    <t>El objetivo de días (Promedio ponderado) entre que se coloca la orden de compra y esta disponible en GB es de 8 días entre el periodo de Abril y Julio, y de 5 días para el periodo de Agosto a Diciembre. El logro del resultado entre Abril y Julio tiene un peso de 30% y el de Agosto a Diciembre tiene un peso de 70%</t>
  </si>
  <si>
    <t>LUIS JORGE SOTTOVIA GIMENEZ</t>
  </si>
  <si>
    <t>Controlar los Back Order de Novartis mensualmente en el periodo de Enero - Diciembre 2022 para tener mejor visibilidad del cumplimiento del budget.</t>
  </si>
  <si>
    <t>Cada mes actualizar la información de lo solicitado versus lo entregado por Novartis en un archivo localizado en Share Point. Cada cierre de mes generar un indicador para reportar dicho status.</t>
  </si>
  <si>
    <t>Cada informe mensual ejecutivo de status debe enviarse el tercer día hábil de cada mes y este tiene un peso de 10% y cuenta desde el cierre de Marzo (10 informes)</t>
  </si>
  <si>
    <t>Realizar analisis mensual de todas las importaciones del mes precedente comparando el costo real que tuvo versus lo presupuestado en budget</t>
  </si>
  <si>
    <t>Para cada importación realizar el análisis real del costo que tuvo el producto puesto en bodega y entregar un informe mensual</t>
  </si>
  <si>
    <t>Cada informe mensual ejecutivo de status debe enviarse el tercer día hábil de cada mes. Cada informe tiene un peso de 10% y cuenta desde el cierre de Marzo (10 informes)</t>
  </si>
  <si>
    <t>LEYTON ARAYA</t>
  </si>
  <si>
    <t>Garantizar que las NC de los productos recibidos como canje durante el mes, sean emitidas durante ese mismo mes.</t>
  </si>
  <si>
    <t>El logro de cada mes aporta en 9.09% al resultado (se cuenta desde febrero).</t>
  </si>
  <si>
    <t>"Porcentaje = (valor NC emitidas durante el mes)/(valor Canjes recibidos durante el mes) * Excluye los casos donde hace cambio producto por producto"</t>
  </si>
  <si>
    <t>Gestionar las 4 jornadas de destrucción acordadas con Novofarma durante el presente año.</t>
  </si>
  <si>
    <t>"Antes de cada proceso de destrucción: 1. OK a segregación de unidades Novartis/Axon 2. OK a cotización de servicio 3. Informe a Contabilidad para valorización"</t>
  </si>
  <si>
    <t>Axon debe participar en las 4 jornadas de destrucción acordadas con Novofarma: FEB, MAY, AGO, NOV (no incluye prod. controlado) - cada participación tiene un peso de 25% para el logro de este objetivo</t>
  </si>
  <si>
    <t>Mejorar la relación con proveedores extranjeros enviando antes del 6to día hábil de cada mes su informe respectivo de stocks y plan de compras.</t>
  </si>
  <si>
    <t>"Los proveedores a los que se tiene que enviar los reportes son: 1. Biocodex 2. Novozymes 3. Deerland 4. Lesvi Cada reporte mensual a cada proveedor enviado a tiempo aporta en 2.8% al resultado."</t>
  </si>
  <si>
    <t>El reporte debe enviarse como máximo el día hábil # 6 de cada mes</t>
  </si>
  <si>
    <t>FROSCHKE FERNÁNDEZ</t>
  </si>
  <si>
    <t>PÉREZ RAMÍREZ</t>
  </si>
  <si>
    <t>REPRESENTANTE MÉDICO-FARMACIA TRAINEE</t>
  </si>
  <si>
    <t>Se cumplirá, dando foco a las acciones, en los Target medicos Q1-Q3, de los Driver de Crecimiento (Galvus, Entresto ) dando frecuencia (90% cobertura presencial o virtual &gt;=2 por ciclo) y mensajes acordado en plan</t>
  </si>
  <si>
    <t>BARRERA COFRÉ</t>
  </si>
  <si>
    <t>SANTANA MUÑOZ</t>
  </si>
  <si>
    <t>BI/TI</t>
  </si>
  <si>
    <t>Automatización Dashborad visitas médica / MM para uso interno y NVS.</t>
  </si>
  <si>
    <t>se propone desarrollar herramientas que permitan disponibilidad información referente a los procesos de visitas médicas y entrega de muestras médicas (MP/MM). Se utilizarán las siguientes herramientas. • Base de datos EXTERNA SFO - SQL. • Base de datos INTERNA Servidor AXON – SQL. • Visualizador de datos – Power BI. Considerando los requerimientos se desarrollarán los siguientes dashboard. • Visitas x hora. • Registros x hora. • Registros x hora (detalles). • N° Médicos y call por especialidad. • Visitas acompañadas. • Visitas MM. • Visitas MM ciclo. • Reporte corto vence MM. • Reporte reconciliación. • Reporte confirmación de guías.</t>
  </si>
  <si>
    <t>Este objetivo es medible con porcentaje de avance, asignando a cada reporte un 10% que sumado nos lleva al 100% del objetivo y una fecha estimada hasta el día 22 de diciembre, tiempo que debe ser compartido con soportes de herramientas existentes.</t>
  </si>
  <si>
    <t>Reportes de Alertas de MM y seguimientos de todo el proceso del ciclo.</t>
  </si>
  <si>
    <t>Como parte del proceso de trazabilidad de MM/MG/MP, se generarán alertas automáticas a través de una tarea programada y consulta a la base de datos, donde sean identificados los SKU en tiempo de corto vence para luego notificar automáticamente a los G-Distrito, logística, BI por medio de un correo electrónico semanal. Adicionalmente, se realizan mejoras a los reportes de reconciliación aplicando columnas adicionales. • Columna de ciclo según product manager. • Columna de totales según indica novopharma.</t>
  </si>
  <si>
    <t>El objetivo es medibles considerando un 100% el total de los ítems indicados.</t>
  </si>
  <si>
    <t>ESPINOZA VELARDES</t>
  </si>
  <si>
    <t>CORRALES PINTO</t>
  </si>
  <si>
    <t>MARKETING</t>
  </si>
  <si>
    <t>Dar orden y seguimiento a los SOP de materiales y eventos (promo) además de plataformas digitales para Perenteryl y Alflorex</t>
  </si>
  <si>
    <t>Plan Alflorex 360 YTG</t>
  </si>
  <si>
    <t>Implementar y ejecutar en un 100% del Plan 360 YTG de Alflorex para los 3 pilares estratégicos, considerando HCP, Trade y DTC, a diciembre de 2022</t>
  </si>
  <si>
    <t>Seguimiento mensual de cada una de las actividades propuestas, según el pilar correspondiente y, sus resultados. Esto en base a la presentación realizada a los directores a finales de Agosto</t>
  </si>
  <si>
    <t>Plan Perenteryl 360 YTG</t>
  </si>
  <si>
    <t>Implementar y ejecutar en un 100% del Plan 360 YTG de Perenteryl para los 3 pilares estratégicos, considerando HCP, Trade y DTC, a diciembre de 2022</t>
  </si>
  <si>
    <t>MARÍA FRANCISCA</t>
  </si>
  <si>
    <t>MUÑOZ LUER</t>
  </si>
  <si>
    <t>LESLI CAROLINA ARAVENA DONOSO</t>
  </si>
  <si>
    <t>Auditoria</t>
  </si>
  <si>
    <t>Auditoría Planificar la auditoria que realizará nuestro partner (Novartis), identificando los procesos que serán auditados, dando soporte a los equipos para que tengan disponible la documentación que puede ser solicitada y puedan identificar previamente cualquier hallazgo, y preparar a los colaboradores, entregándoles directrices para responder estratégicamente.</t>
  </si>
  <si>
    <t>A través de minutas y registros de capacitación</t>
  </si>
  <si>
    <t>Realizar monitoreo del 35% de las actividades 2021. • Entregar resultados en un informe con plazo máximo el 30-oct-2022, definiendo en conjunto con el negocio los planes de remediación. • Hacer seguimiento de las remediaciones.</t>
  </si>
  <si>
    <t>A través de informe final de monitoreo</t>
  </si>
  <si>
    <t>Plan Estratégico</t>
  </si>
  <si>
    <t>Fortalecer y promover el programa de Compliance en las diversas áreas del negocio a través de un Comité de Compliance realizado una vez al mes. • Realizar entrenamiento de las Políticas de Compliance de forma trimestral. • Diseñar e implementar un plan de difusión y comunicación estratégico, donde se enviará una comunicación mensual. • Diseñar un plan de 3-5 años de lo que queremos conseguir y los pasos generales o macro para conseguirlos.</t>
  </si>
  <si>
    <t>LINERO PIMENTEL</t>
  </si>
  <si>
    <t>Seguimiento Mensual a las acciones en Q1-Q3 (Acciones de MKT, Frecuencia de impactos, mensaje correcto, reporte SFO visitas a médicos). 1) &gt;=2contactos Q1-Q3. 2) 90% cobertura Q1, Q2 y Q3 (&gt;=2). 3) &gt;= 1 reunión institución clave para marca Driver. 3) 85% de asistencia Q1-Q3 a Reunión institución, Eventos Axon y/o congresos internacionales.</t>
  </si>
  <si>
    <t>SILVANNA VERÓNICA</t>
  </si>
  <si>
    <t>CORTÉS JIMÉNEZ</t>
  </si>
  <si>
    <t>ASUNTOS REGULATORIOS</t>
  </si>
  <si>
    <t>BERCOVICH</t>
  </si>
  <si>
    <t>ARGENTINA</t>
  </si>
  <si>
    <t>Objetivo específico 1</t>
  </si>
  <si>
    <t>Análisis de portfolio para las áreas terapéuticas actuales de Chile y Colombia. Análisis de areas terapéuticas en las que Axon no tiene presencia comercial Definición de al menos 4 candidatos al pipeline</t>
  </si>
  <si>
    <t>Mediante entrega de reportes analíticos sobre el portfolio de las principales áreas terapéuticas en que Axon Pharma tiene presencia con las correspondiente propuesta de candidatos cuando corresponda</t>
  </si>
  <si>
    <t>Objetivo específico 2</t>
  </si>
  <si>
    <t>Organizar y participar de CPhI Wolrdlwide 2022. Abordar al menos 4 proyectos alineados con la definición de candidatos que surgen del análisis de las áreas terapéuticas. Identificar fuentes viables para los proyectos</t>
  </si>
  <si>
    <t>Reporte de compañías abordadas durante el evento y enumeración de proyectos viables para la compañía</t>
  </si>
  <si>
    <t>Objetivo específico 3</t>
  </si>
  <si>
    <t>Concreción (aceptación de Term Sheet) de al menos 1 de los proyectos ongoing (Madopar-Clotiazepam-Insulinas-Ag.GLP1-Apixaban)</t>
  </si>
  <si>
    <t>Ejecución de Term Sheets correspondientes</t>
  </si>
  <si>
    <t>Objetivo específico 4</t>
  </si>
  <si>
    <t>Comenzar a delinear una estrategia y alternativas para un proyecto de adquisición de empresas, de productos o líneas de productos</t>
  </si>
  <si>
    <t>Presentación de reporte con análisis y propuestas</t>
  </si>
  <si>
    <t>TORRES GONZALEZ</t>
  </si>
  <si>
    <t>Dar soporte en Eventos y Materiales</t>
  </si>
  <si>
    <t>-Informar alarmas cuando algo se encuentre fuera de Compliance -Seguimiento y soporte en la planificación y cierre de eventos -Gestionar OC (Operacional)</t>
  </si>
  <si>
    <t>A través de 1 reunión de revisión mensual desde Julio a Diciembre. Planilla de eventos con un correcto registro y cierre de eventos en un 100% (dentro de compliance)</t>
  </si>
  <si>
    <t>Entregar soporte en cambios SOP del área marketing</t>
  </si>
  <si>
    <t>Se implementan cambios en los SOPs de Materiales y eventos promocionales, que ayudan a actualizar el fujo y mejoras claves para el desarrollo de eventos</t>
  </si>
  <si>
    <t>Se actualiza SOP de eventos promocionales y reuniones profesionales, incluyendo mejoras claves para el desarrollo de eventos</t>
  </si>
  <si>
    <t>Soporte control, de gastos</t>
  </si>
  <si>
    <t>Creación de ordenes de compra y seguimiento de cotizaciones y gastos de mktg</t>
  </si>
  <si>
    <t>Documentación presente (OC , cotizaciones y FT) en la carpeta del evento correspondiente para un correcto cierre.</t>
  </si>
  <si>
    <t>DAVID JOSE</t>
  </si>
  <si>
    <t>GENI ROSINZKI</t>
  </si>
  <si>
    <t>BUDGET VENTA Y GASTOS</t>
  </si>
  <si>
    <t>Lograr el 100% de cumplimiento de ventas (Budget 2022: $544.680.000) con MUNO 5, manteniendo los niveles de inversión autorizadas para el BP en el 2022.</t>
  </si>
  <si>
    <t>Seguimiento trimestral de venta SI</t>
  </si>
  <si>
    <t>Seguimiento trimestral de auditorias</t>
  </si>
  <si>
    <t>IMPLEMENTACIÓN Y SEGUIMIENTO</t>
  </si>
  <si>
    <t>Seguimiento trimestral de carta gantt</t>
  </si>
  <si>
    <t>VILLALOBOS RIVAS</t>
  </si>
  <si>
    <t>Adaptar la comunicación interna a la plataforma de envío de email masivo durante el segundo semestre de 2022.</t>
  </si>
  <si>
    <t>Diseñar, estandarizar y disponibilizar en la plataforma de Mailchimp y Emblue los formatos de comunicación interna, para ser enviados de forma masiva a toda la compañia.</t>
  </si>
  <si>
    <t>Con la entrega dentro del plazo en la que son solicitadas.</t>
  </si>
  <si>
    <t>Cumplir con las adaptaciones de campaña 360º planificadas para el segundo semestre de 2022 Alflorex, Perenteryl, Muno 5, Muno</t>
  </si>
  <si>
    <t>En orden de iportancia las marcas a trabajar serán Alflorex, Perenteryl, Muno 5 y Muno.</t>
  </si>
  <si>
    <t>Una vez aprobado por las áreas correspondientes estos serán alojados en la carpeta de Sharepoint Diseño y Artes Chile como originales.</t>
  </si>
  <si>
    <t>Cumplir con los tiempos de entrega dentro de los plazos acordados por SOP durante el segundo semestre de 2022. asegurar que todas las piezas diseñadas cumplan con los estándares de la normativa regulatoria (pie de compañía, logo, etc)</t>
  </si>
  <si>
    <t>Asegurarnos que todas las piezas diseñadas cumplan con los estándares de la normativa regulatoria ( pie de compañia, logo, etc). Compliance</t>
  </si>
  <si>
    <t>Ya que habrán piezas digitales e impresas, estan deben estar almacenadas como original en el Share point Carpeta Diseño y Artes Chile.</t>
  </si>
  <si>
    <t>NAVARRO BORLONE</t>
  </si>
  <si>
    <t>GERENTE</t>
  </si>
  <si>
    <t>Activar 4 sitios web año 2022</t>
  </si>
  <si>
    <t>Desarrollo y lanzamiento de 4 sitios web, para las marcas objetivo del año 2022. Alflorex, Muno, Muno 5, Perenteryl o Levia.</t>
  </si>
  <si>
    <t>Ingresando a la URL de cada marca.</t>
  </si>
  <si>
    <t>Campañas Digitales año 2022</t>
  </si>
  <si>
    <t>Implementación de 3 campañas digitales dirigidas al consumidor final (DTC). foco en las siguientes marcas Muno 5, Muno, Alflorex, Perenteryl o Levia.</t>
  </si>
  <si>
    <t>Herramientas de gestión de campañas: Google Ads, Google Analytics, Tag manager, y Data Studio para reportes.</t>
  </si>
  <si>
    <t>Cumplimiento Plataforma Digital año 2022</t>
  </si>
  <si>
    <t>Asegurar el cumplimiento para los proyectos/Campañas/actividades que apliquen en la plataforma digital COMPLIANCE-CHILE</t>
  </si>
  <si>
    <t>Se mide en Plataforma en Shareponint / Plataformas Digitales</t>
  </si>
  <si>
    <t>FUENTES JERIA</t>
  </si>
  <si>
    <t>Lograr el 100% de cumplimiento de ventas (Budget 2022: $1.894.368.099) con: Muno comprimidos: 825.327.959 Muno Start: 150.623.804 Muno Gotas: 404.095.581 Levia: 514.320.756 Manteniendo los niveles de inversión autorizadas para el BP en el 2022.</t>
  </si>
  <si>
    <t>Seguimiento trimestral ventas SI.</t>
  </si>
  <si>
    <t>Dar orden y seguimientos a los SOP de materiales y eventos promo y no promo, sin tener desviaciones</t>
  </si>
  <si>
    <t>Revisión trimestral de gastos marketing en conjunto con seguimiento de plan de mkt Muno y Levia</t>
  </si>
  <si>
    <t>IGOR SOTO</t>
  </si>
  <si>
    <t>ASISTENTE DE MARKETING</t>
  </si>
  <si>
    <t>Administración y Control de Gastos Oficina</t>
  </si>
  <si>
    <t>Analizar y controlar la ejecución presupuestaria 2022 y proyectar el gasto año 2023. Teniendo como deadline de entrega Octubre 2022 (para incluir en Budget).</t>
  </si>
  <si>
    <t>Revisando y autorizando solicitudes de gastos realizados por Monica (Asistente Ejecutiva). Supervisando y llevando el control de fondos asignados a este ítem, de manera organizada y distribuyendo de mejor manera el presupuesto asignado. Elaborar proyección de gasto para ser incorporado en Budget 2023.</t>
  </si>
  <si>
    <t>Asegurar que mi Área cumpla al 100% con el codigo de conducta</t>
  </si>
  <si>
    <t>Teniendo cero desvío al codigo de conducta</t>
  </si>
  <si>
    <t>Liderazgo Team Servicios Generales</t>
  </si>
  <si>
    <t>Mantener al equipo a mi cargo motivado, con objetivos claros, conocimiento de sus roles y labores a desempeñar.</t>
  </si>
  <si>
    <t>Medido por resultados de encuesta anonima a cada colaborar del equipo a realizarse durante diciembre. Donde se medira su nivel de conocimiento de objetivos, roles y grado de motivación. Tener al menos 2 reuniones de Feedback por semetre.</t>
  </si>
  <si>
    <t>SILVA NAVARRO</t>
  </si>
  <si>
    <t>Diseñar, estandarizar y disponibilizar en la plataforma de mailchimp y emblue los formatos de comunicación interna, para ser enviados de forma masiva a toda la compañía.</t>
  </si>
  <si>
    <t>Cumplir con las adaptaciones de campaña 360º planificadas para el segundo semestre de 2022</t>
  </si>
  <si>
    <t>En orden de importancia las marcas a con las que trabajaremos serán: Alflorex, Perenteryl, Muno 5, Muno</t>
  </si>
  <si>
    <t>Una vez aprobado por las áreas correspondientes estos serán alojados en la carpeta de sharepoint DISEÑO Y ARTE CHILE. como originales.</t>
  </si>
  <si>
    <t>Cumplir con los tiempos de entrega dentro de los plazos acordados por SOP durante el segundo semestre de 2022.</t>
  </si>
  <si>
    <t>Asegurarnos que todas las piezas diseñadas cumplan con los estándares de la normativa regulatoria (pie de compañía, logo, etc) - COMPLIANCE</t>
  </si>
  <si>
    <t>Ya que habrán piezas digitales e impresas, estas deben estar almacenadas como Original en el sharepoint de Diseño y Arte Chile.</t>
  </si>
  <si>
    <t>ARNALDO ANTONIO</t>
  </si>
  <si>
    <t>CASTILLO GONZÁLEZ</t>
  </si>
  <si>
    <t>JEFE</t>
  </si>
  <si>
    <t>RUIZ REYES</t>
  </si>
  <si>
    <t>ORIHUELA GONZALEZ</t>
  </si>
  <si>
    <t>GARCÍA HORMAZABAL</t>
  </si>
  <si>
    <t>FERNANDEZ HENZI</t>
  </si>
  <si>
    <t>MEDICAL</t>
  </si>
  <si>
    <t>Organizar y gestionar el soporte médico científico requerido tanto por profesionales de la salud, colaboradores de fuerza de venta y pacientes que lo soliciten en relación a los productos de AxonPharma</t>
  </si>
  <si>
    <t>Búsqueda de la literatura científica más actualizada que responda a las solicitudes recibidas en relación a los productos de AxonPharma con una entrega rápida, clara y oportuna, de esta forma se busca fortalecer las relaciones entre Medical y clientes.</t>
  </si>
  <si>
    <t>A través de la elaboración de registro mensual de solicitudes/respuestas</t>
  </si>
  <si>
    <t>Realizar la revisión y cierre de los eventos no promocionales y materiales no promocionales asociados a productos de Novartis, realizados durante el segundo semestre del año 2022</t>
  </si>
  <si>
    <t>Revisión de los procesos que conllevan la planificación y realización de las actividades cuya responsabilidad reside en el área médica. De esta forma asegurar el cumplimiento de los lineamientos de Compliance y efectuar las correcciones pertinentes de forma oportuna</t>
  </si>
  <si>
    <t>Establecer un plazo mínimo previo para la realización de las solicitudes de los eventos no promocionales, esto con la finalidad de favorecer el flujo de los procesos y así cumplir de manera óptima los lineamientos de compliance.</t>
  </si>
  <si>
    <t>COLABORADOR</t>
  </si>
  <si>
    <t>REPRESENTANTE MÉDICO</t>
  </si>
  <si>
    <t>JEFATURA</t>
  </si>
  <si>
    <t>COORDINADOR</t>
  </si>
  <si>
    <t>DIRECTOR</t>
  </si>
  <si>
    <t>ASISTENTE</t>
  </si>
  <si>
    <t>ANALISTA</t>
  </si>
  <si>
    <t>COORDINADORA</t>
  </si>
  <si>
    <t>AXONPHARMA2022</t>
  </si>
  <si>
    <t>ESTADO DE LOS OBJETIVOS</t>
  </si>
  <si>
    <t>Etiquetas de fila</t>
  </si>
  <si>
    <t>(en blanco)</t>
  </si>
  <si>
    <t>Total general</t>
  </si>
  <si>
    <t>Cuenta de Indicador</t>
  </si>
  <si>
    <t>a ser evaluados 2022</t>
  </si>
  <si>
    <t>NUEVO PESO</t>
  </si>
  <si>
    <t>SUMAN 100%</t>
  </si>
  <si>
    <t>P</t>
  </si>
  <si>
    <t>V</t>
  </si>
  <si>
    <t>SUPERVISOR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</si>
</sst>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Red]0"/>
    <numFmt numFmtId="165" formatCode="0.0%"/>
  </numFmts>
  <fonts count="22" x14ac:knownFonts="1">
    <font>
      <sz val="11"/>
      <color theme="1"/>
      <name val="Calibri"/>
      <family val="2"/>
      <scheme val="minor"/>
    </font>
    <font>
      <b/>
      <sz val="11"/>
      <color rgb="FFFFFFFF"/>
      <name val="Calibri"/>
      <family val="2"/>
    </font>
    <font>
      <sz val="8"/>
      <name val="Calibri"/>
      <family val="2"/>
      <scheme val="minor"/>
    </font>
    <font>
      <sz val="9"/>
      <color indexed="81"/>
      <name val="Tahoma"/>
      <family val="2"/>
    </font>
    <font>
      <u/>
      <sz val="11"/>
      <color theme="10"/>
      <name val="Calibri"/>
      <family val="2"/>
      <scheme val="minor"/>
    </font>
    <font>
      <u/>
      <sz val="8"/>
      <name val="Calibri"/>
      <family val="2"/>
      <scheme val="minor"/>
    </font>
    <font>
      <b/>
      <sz val="9"/>
      <color indexed="81"/>
      <name val="Tahoma"/>
      <family val="2"/>
    </font>
    <font>
      <sz val="11"/>
      <color theme="1"/>
      <name val="Calibri"/>
      <family val="2"/>
      <scheme val="minor"/>
    </font>
    <font>
      <sz val="8"/>
      <color theme="1"/>
      <name val="Calibri"/>
      <family val="2"/>
      <scheme val="minor"/>
    </font>
    <font>
      <sz val="8"/>
      <color indexed="81"/>
      <name val="Tahoma"/>
      <family val="2"/>
    </font>
    <font>
      <b/>
      <sz val="8"/>
      <color indexed="81"/>
      <name val="Tahoma"/>
      <family val="2"/>
    </font>
    <font>
      <b/>
      <sz val="8"/>
      <name val="Calibri"/>
      <family val="2"/>
      <scheme val="minor"/>
    </font>
    <font>
      <b/>
      <sz val="8"/>
      <color rgb="FFFFFFFF"/>
      <name val="Verdana"/>
      <family val="2"/>
    </font>
    <font>
      <sz val="8"/>
      <color rgb="FF6A6A6A"/>
      <name val="Verdana"/>
      <family val="2"/>
    </font>
    <font>
      <sz val="8"/>
      <name val="Calibri"/>
      <family val="2"/>
    </font>
    <font>
      <u/>
      <sz val="8"/>
      <name val="Calibri"/>
      <family val="2"/>
    </font>
    <font>
      <b/>
      <sz val="8"/>
      <name val="Calibri"/>
      <family val="2"/>
    </font>
    <font>
      <sz val="8"/>
      <name val="Verdana"/>
      <family val="2"/>
    </font>
    <font>
      <b/>
      <sz val="8"/>
      <color theme="5"/>
      <name val="Verdana"/>
      <family val="2"/>
    </font>
    <font>
      <sz val="8"/>
      <color theme="1"/>
      <name val="Calibri"/>
      <family val="2"/>
    </font>
    <font>
      <sz val="8"/>
      <color rgb="FF000000"/>
      <name val="Calibri"/>
      <family val="2"/>
    </font>
    <font>
      <sz val="8"/>
      <color rgb="FF000000"/>
      <name val="Calibri"/>
      <family val="2"/>
      <scheme val="minor"/>
    </font>
  </fonts>
  <fills count="10">
    <fill>
      <patternFill patternType="none"/>
    </fill>
    <fill>
      <patternFill patternType="gray125"/>
    </fill>
    <fill>
      <patternFill patternType="solid">
        <fgColor rgb="FF1760A1"/>
      </patternFill>
    </fill>
    <fill>
      <patternFill patternType="solid">
        <fgColor rgb="FF00B0F0"/>
        <bgColor indexed="64"/>
      </patternFill>
    </fill>
    <fill>
      <patternFill patternType="solid">
        <fgColor theme="9"/>
        <bgColor indexed="64"/>
      </patternFill>
    </fill>
    <fill>
      <patternFill patternType="solid">
        <fgColor theme="8" tint="0.79998168889431442"/>
        <bgColor indexed="64"/>
      </patternFill>
    </fill>
    <fill>
      <patternFill patternType="solid">
        <fgColor rgb="FF94A9BC"/>
        <bgColor indexed="64"/>
      </patternFill>
    </fill>
    <fill>
      <patternFill patternType="solid">
        <fgColor rgb="FFFFFFFF"/>
        <bgColor indexed="64"/>
      </patternFill>
    </fill>
    <fill>
      <patternFill patternType="solid">
        <fgColor rgb="FFFFFF00"/>
        <bgColor indexed="64"/>
      </patternFill>
    </fill>
    <fill>
      <patternFill patternType="solid">
        <fgColor rgb="FF92D050"/>
        <bgColor indexed="64"/>
      </patternFill>
    </fill>
  </fills>
  <borders count="8">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rgb="FF7F93A4"/>
      </left>
      <right style="medium">
        <color rgb="FF7F93A4"/>
      </right>
      <top style="medium">
        <color rgb="FF7F93A4"/>
      </top>
      <bottom/>
      <diagonal/>
    </border>
    <border>
      <left style="medium">
        <color rgb="FF7F93A4"/>
      </left>
      <right style="medium">
        <color rgb="FF7F93A4"/>
      </right>
      <top/>
      <bottom style="medium">
        <color rgb="FF7F93A4"/>
      </bottom>
      <diagonal/>
    </border>
    <border>
      <left/>
      <right/>
      <top style="medium">
        <color rgb="FFE2E2E2"/>
      </top>
      <bottom style="medium">
        <color rgb="FFE2E2E2"/>
      </bottom>
      <diagonal/>
    </border>
  </borders>
  <cellStyleXfs count="4">
    <xf numFmtId="0" fontId="0" fillId="0" borderId="0"/>
    <xf numFmtId="0" fontId="1" fillId="2" borderId="1"/>
    <xf numFmtId="0" fontId="4" fillId="0" borderId="0" applyNumberFormat="0" applyFill="0" applyBorder="0" applyAlignment="0" applyProtection="0"/>
    <xf numFmtId="9" fontId="7" fillId="0" borderId="0" applyFont="0" applyFill="0" applyBorder="0" applyAlignment="0" applyProtection="0"/>
  </cellStyleXfs>
  <cellXfs count="81">
    <xf numFmtId="0" fontId="0" fillId="0" borderId="0" xfId="0"/>
    <xf numFmtId="0" fontId="8" fillId="0" borderId="0" xfId="0" applyFont="1"/>
    <xf numFmtId="49" fontId="11" fillId="0" borderId="0" xfId="0" applyNumberFormat="1" applyFont="1" applyAlignment="1">
      <alignment horizontal="left" wrapText="1"/>
    </xf>
    <xf numFmtId="0" fontId="11" fillId="0" borderId="0" xfId="0" applyFont="1" applyAlignment="1">
      <alignment horizontal="left" wrapText="1"/>
    </xf>
    <xf numFmtId="0" fontId="11" fillId="0" borderId="0" xfId="0" applyFont="1" applyAlignment="1">
      <alignment horizontal="center" wrapText="1"/>
    </xf>
    <xf numFmtId="0" fontId="12" fillId="6" borderId="5" xfId="0" applyFont="1" applyFill="1" applyBorder="1" applyAlignment="1">
      <alignment horizontal="center" vertical="center"/>
    </xf>
    <xf numFmtId="0" fontId="12" fillId="6" borderId="6" xfId="0" applyFont="1" applyFill="1" applyBorder="1" applyAlignment="1">
      <alignment horizontal="center" vertical="center"/>
    </xf>
    <xf numFmtId="0" fontId="13" fillId="7" borderId="7" xfId="0" applyFont="1" applyFill="1" applyBorder="1"/>
    <xf numFmtId="0" fontId="13" fillId="7" borderId="7" xfId="0" applyFont="1" applyFill="1" applyBorder="1" applyAlignment="1">
      <alignment wrapText="1"/>
    </xf>
    <xf numFmtId="0" fontId="13" fillId="7" borderId="7" xfId="0" applyFont="1" applyFill="1" applyBorder="1" applyAlignment="1">
      <alignment horizontal="center"/>
    </xf>
    <xf numFmtId="9" fontId="13" fillId="7" borderId="7" xfId="0" applyNumberFormat="1" applyFont="1" applyFill="1" applyBorder="1" applyAlignment="1">
      <alignment horizontal="center"/>
    </xf>
    <xf numFmtId="10" fontId="13" fillId="7" borderId="7" xfId="0" applyNumberFormat="1" applyFont="1" applyFill="1" applyBorder="1" applyAlignment="1">
      <alignment horizontal="center"/>
    </xf>
    <xf numFmtId="164" fontId="12" fillId="6" borderId="5" xfId="0" applyNumberFormat="1" applyFont="1" applyFill="1" applyBorder="1" applyAlignment="1">
      <alignment horizontal="right" vertical="center" wrapText="1"/>
    </xf>
    <xf numFmtId="0" fontId="8" fillId="7" borderId="0" xfId="0" applyFont="1" applyFill="1"/>
    <xf numFmtId="164" fontId="12" fillId="6" borderId="6" xfId="0" applyNumberFormat="1" applyFont="1" applyFill="1" applyBorder="1" applyAlignment="1">
      <alignment horizontal="right" vertical="center" wrapText="1"/>
    </xf>
    <xf numFmtId="164" fontId="13" fillId="7" borderId="7" xfId="0" applyNumberFormat="1" applyFont="1" applyFill="1" applyBorder="1" applyAlignment="1">
      <alignment horizontal="right"/>
    </xf>
    <xf numFmtId="164" fontId="8" fillId="7" borderId="0" xfId="0" applyNumberFormat="1" applyFont="1" applyFill="1" applyAlignment="1">
      <alignment horizontal="right"/>
    </xf>
    <xf numFmtId="0" fontId="8" fillId="0" borderId="3" xfId="0" applyFont="1" applyBorder="1" applyAlignment="1">
      <alignment horizontal="left"/>
    </xf>
    <xf numFmtId="0" fontId="2" fillId="0" borderId="0" xfId="0" applyFont="1" applyAlignment="1">
      <alignment horizontal="left"/>
    </xf>
    <xf numFmtId="0" fontId="2" fillId="0" borderId="0" xfId="0" applyFont="1" applyAlignment="1">
      <alignment horizontal="left" vertical="center"/>
    </xf>
    <xf numFmtId="0" fontId="8" fillId="0" borderId="0" xfId="0" applyFont="1" applyAlignment="1">
      <alignment horizontal="left"/>
    </xf>
    <xf numFmtId="0" fontId="0" fillId="0" borderId="0" xfId="0" pivotButton="1"/>
    <xf numFmtId="0" fontId="0" fillId="0" borderId="0" xfId="0" applyAlignment="1">
      <alignment horizontal="left"/>
    </xf>
    <xf numFmtId="1" fontId="2" fillId="8" borderId="0" xfId="0" applyNumberFormat="1" applyFont="1" applyFill="1" applyAlignment="1">
      <alignment horizontal="center"/>
    </xf>
    <xf numFmtId="0" fontId="16" fillId="3" borderId="1" xfId="1" applyFont="1" applyFill="1" applyAlignment="1">
      <alignment horizontal="left" vertical="center"/>
    </xf>
    <xf numFmtId="0" fontId="16" fillId="3" borderId="2" xfId="1" applyFont="1" applyFill="1" applyBorder="1" applyAlignment="1">
      <alignment horizontal="left" vertical="center"/>
    </xf>
    <xf numFmtId="1" fontId="16" fillId="3" borderId="1" xfId="1" applyNumberFormat="1" applyFont="1" applyFill="1" applyAlignment="1">
      <alignment horizontal="left" vertical="center"/>
    </xf>
    <xf numFmtId="0" fontId="16" fillId="3" borderId="2" xfId="1" applyFont="1" applyFill="1" applyBorder="1" applyAlignment="1">
      <alignment horizontal="left" vertical="center" wrapText="1"/>
    </xf>
    <xf numFmtId="0" fontId="14" fillId="0" borderId="0" xfId="0" applyFont="1" applyAlignment="1">
      <alignment horizontal="left"/>
    </xf>
    <xf numFmtId="164" fontId="14" fillId="7" borderId="7" xfId="0" applyNumberFormat="1" applyFont="1" applyFill="1" applyBorder="1" applyAlignment="1">
      <alignment horizontal="left"/>
    </xf>
    <xf numFmtId="0" fontId="14" fillId="0" borderId="0" xfId="0" applyFont="1" applyAlignment="1">
      <alignment horizontal="left" vertical="center"/>
    </xf>
    <xf numFmtId="1" fontId="14" fillId="0" borderId="0" xfId="0" applyNumberFormat="1" applyFont="1" applyAlignment="1">
      <alignment horizontal="left"/>
    </xf>
    <xf numFmtId="0" fontId="15" fillId="0" borderId="0" xfId="2" applyFont="1" applyFill="1" applyAlignment="1">
      <alignment horizontal="left" vertical="center"/>
    </xf>
    <xf numFmtId="1" fontId="14" fillId="8" borderId="0" xfId="0" applyNumberFormat="1" applyFont="1" applyFill="1" applyAlignment="1">
      <alignment horizontal="left"/>
    </xf>
    <xf numFmtId="1" fontId="2" fillId="0" borderId="0" xfId="0" applyNumberFormat="1" applyFont="1" applyAlignment="1">
      <alignment horizontal="left"/>
    </xf>
    <xf numFmtId="0" fontId="5" fillId="0" borderId="0" xfId="2" applyFont="1" applyFill="1" applyAlignment="1">
      <alignment horizontal="left" vertical="center"/>
    </xf>
    <xf numFmtId="164" fontId="17" fillId="7" borderId="7" xfId="0" applyNumberFormat="1" applyFont="1" applyFill="1" applyBorder="1" applyAlignment="1">
      <alignment horizontal="left"/>
    </xf>
    <xf numFmtId="49" fontId="2" fillId="0" borderId="0" xfId="0" applyNumberFormat="1" applyFont="1" applyAlignment="1">
      <alignment horizontal="left"/>
    </xf>
    <xf numFmtId="14" fontId="2" fillId="0" borderId="0" xfId="0" applyNumberFormat="1" applyFont="1" applyAlignment="1">
      <alignment horizontal="left"/>
    </xf>
    <xf numFmtId="164" fontId="13" fillId="0" borderId="0" xfId="0" applyNumberFormat="1" applyFont="1" applyAlignment="1">
      <alignment horizontal="right"/>
    </xf>
    <xf numFmtId="0" fontId="13" fillId="0" borderId="0" xfId="0" applyFont="1"/>
    <xf numFmtId="0" fontId="13" fillId="0" borderId="0" xfId="0" applyFont="1" applyAlignment="1">
      <alignment wrapText="1"/>
    </xf>
    <xf numFmtId="0" fontId="13" fillId="0" borderId="0" xfId="0" applyFont="1" applyAlignment="1">
      <alignment horizontal="center"/>
    </xf>
    <xf numFmtId="9" fontId="13" fillId="0" borderId="0" xfId="0" applyNumberFormat="1" applyFont="1" applyAlignment="1">
      <alignment horizontal="center"/>
    </xf>
    <xf numFmtId="164" fontId="8" fillId="0" borderId="0" xfId="0" applyNumberFormat="1" applyFont="1" applyAlignment="1">
      <alignment horizontal="right"/>
    </xf>
    <xf numFmtId="1" fontId="2" fillId="8" borderId="7" xfId="0" applyNumberFormat="1" applyFont="1" applyFill="1" applyBorder="1" applyAlignment="1">
      <alignment horizontal="center"/>
    </xf>
    <xf numFmtId="164" fontId="13" fillId="7" borderId="0" xfId="0" applyNumberFormat="1" applyFont="1" applyFill="1" applyAlignment="1">
      <alignment horizontal="right"/>
    </xf>
    <xf numFmtId="0" fontId="14" fillId="0" borderId="7" xfId="0" applyFont="1" applyBorder="1" applyAlignment="1">
      <alignment horizontal="left"/>
    </xf>
    <xf numFmtId="0" fontId="13" fillId="7" borderId="0" xfId="0" applyFont="1" applyFill="1"/>
    <xf numFmtId="0" fontId="13" fillId="8" borderId="0" xfId="0" applyFont="1" applyFill="1" applyAlignment="1">
      <alignment wrapText="1"/>
    </xf>
    <xf numFmtId="0" fontId="8" fillId="8" borderId="0" xfId="0" applyFont="1" applyFill="1"/>
    <xf numFmtId="0" fontId="13" fillId="8" borderId="7" xfId="3" applyNumberFormat="1" applyFont="1" applyFill="1" applyBorder="1" applyAlignment="1">
      <alignment wrapText="1"/>
    </xf>
    <xf numFmtId="165" fontId="8" fillId="0" borderId="0" xfId="0" applyNumberFormat="1" applyFont="1"/>
    <xf numFmtId="9" fontId="8" fillId="0" borderId="0" xfId="0" applyNumberFormat="1" applyFont="1"/>
    <xf numFmtId="0" fontId="13" fillId="9" borderId="7" xfId="3" applyNumberFormat="1" applyFont="1" applyFill="1" applyBorder="1" applyAlignment="1">
      <alignment wrapText="1"/>
    </xf>
    <xf numFmtId="0" fontId="13" fillId="9" borderId="0" xfId="0" applyFont="1" applyFill="1" applyAlignment="1">
      <alignment wrapText="1"/>
    </xf>
    <xf numFmtId="0" fontId="8" fillId="9" borderId="0" xfId="0" applyFont="1" applyFill="1"/>
    <xf numFmtId="1" fontId="13" fillId="8" borderId="7" xfId="3" applyNumberFormat="1" applyFont="1" applyFill="1" applyBorder="1" applyAlignment="1">
      <alignment wrapText="1"/>
    </xf>
    <xf numFmtId="0" fontId="12" fillId="6" borderId="5" xfId="0" applyFont="1" applyFill="1" applyBorder="1" applyAlignment="1">
      <alignment horizontal="center" vertical="center" wrapText="1"/>
    </xf>
    <xf numFmtId="0" fontId="12" fillId="6" borderId="6" xfId="0" applyFont="1" applyFill="1" applyBorder="1" applyAlignment="1">
      <alignment horizontal="center" vertical="center" wrapText="1"/>
    </xf>
    <xf numFmtId="164" fontId="12" fillId="6" borderId="5" xfId="0" applyNumberFormat="1" applyFont="1" applyFill="1" applyBorder="1" applyAlignment="1">
      <alignment horizontal="right" vertical="center" wrapText="1"/>
    </xf>
    <xf numFmtId="164" fontId="12" fillId="6" borderId="6" xfId="0" applyNumberFormat="1" applyFont="1" applyFill="1" applyBorder="1" applyAlignment="1">
      <alignment horizontal="right" vertical="center" wrapText="1"/>
    </xf>
    <xf numFmtId="9" fontId="12" fillId="6" borderId="5" xfId="0" applyNumberFormat="1" applyFont="1" applyFill="1" applyBorder="1" applyAlignment="1">
      <alignment horizontal="center" vertical="center" wrapText="1"/>
    </xf>
    <xf numFmtId="9" fontId="12" fillId="6" borderId="6" xfId="0" applyNumberFormat="1" applyFont="1" applyFill="1" applyBorder="1" applyAlignment="1">
      <alignment horizontal="center" vertical="center" wrapText="1"/>
    </xf>
    <xf numFmtId="0" fontId="18" fillId="8" borderId="5" xfId="0" applyFont="1" applyFill="1" applyBorder="1" applyAlignment="1">
      <alignment horizontal="center" vertical="center" wrapText="1"/>
    </xf>
    <xf numFmtId="0" fontId="18" fillId="8" borderId="6" xfId="0" applyFont="1" applyFill="1" applyBorder="1" applyAlignment="1">
      <alignment horizontal="center" vertical="center" wrapText="1"/>
    </xf>
    <xf numFmtId="0" fontId="18" fillId="9" borderId="5" xfId="0" applyFont="1" applyFill="1" applyBorder="1" applyAlignment="1">
      <alignment horizontal="center" vertical="center" wrapText="1"/>
    </xf>
    <xf numFmtId="0" fontId="18" fillId="9" borderId="6" xfId="0" applyFont="1" applyFill="1" applyBorder="1" applyAlignment="1">
      <alignment horizontal="center" vertical="center" wrapText="1"/>
    </xf>
    <xf numFmtId="0" fontId="0" fillId="0" borderId="0" xfId="0" applyAlignment="1">
      <alignment horizontal="center"/>
    </xf>
    <xf numFmtId="0" fontId="8" fillId="0" borderId="4" xfId="0" applyFont="1" applyBorder="1" applyAlignment="1">
      <alignment horizontal="left"/>
    </xf>
    <xf numFmtId="0" fontId="8" fillId="4" borderId="3" xfId="0" applyFont="1" applyFill="1" applyBorder="1" applyAlignment="1">
      <alignment horizontal="center"/>
    </xf>
    <xf numFmtId="0" fontId="8" fillId="5" borderId="3" xfId="0" applyFont="1" applyFill="1" applyBorder="1" applyAlignment="1">
      <alignment horizontal="center"/>
    </xf>
    <xf numFmtId="0" fontId="8" fillId="0" borderId="3" xfId="0" applyFont="1" applyBorder="1" applyAlignment="1">
      <alignment horizontal="center"/>
    </xf>
    <xf numFmtId="0" fontId="8" fillId="0" borderId="3" xfId="0" applyFont="1" applyBorder="1"/>
    <xf numFmtId="0" fontId="8" fillId="0" borderId="0" xfId="0" applyFont="1" applyAlignment="1">
      <alignment horizontal="center"/>
    </xf>
    <xf numFmtId="49" fontId="14" fillId="0" borderId="0" xfId="0" applyNumberFormat="1" applyFont="1" applyAlignment="1">
      <alignment horizontal="left"/>
    </xf>
    <xf numFmtId="14" fontId="14" fillId="0" borderId="0" xfId="0" applyNumberFormat="1" applyFont="1" applyAlignment="1">
      <alignment horizontal="left"/>
    </xf>
    <xf numFmtId="0" fontId="19" fillId="0" borderId="0" xfId="0" applyFont="1" applyAlignment="1">
      <alignment horizontal="left" vertical="center"/>
    </xf>
    <xf numFmtId="0" fontId="20" fillId="0" borderId="0" xfId="0" applyFont="1" applyAlignment="1">
      <alignment horizontal="left"/>
    </xf>
    <xf numFmtId="164" fontId="2" fillId="7" borderId="7" xfId="0" applyNumberFormat="1" applyFont="1" applyFill="1" applyBorder="1" applyAlignment="1">
      <alignment horizontal="left"/>
    </xf>
    <xf numFmtId="0" fontId="21" fillId="0" borderId="0" xfId="0" applyFont="1" applyAlignment="1">
      <alignment horizontal="left"/>
    </xf>
  </cellXfs>
  <cellStyles count="4">
    <cellStyle name="header" xfId="1" xr:uid="{4E32AD8A-F3F2-45C9-A333-6A93066595C3}"/>
    <cellStyle name="Hipervínculo" xfId="2" builtinId="8"/>
    <cellStyle name="Normal" xfId="0" builtinId="0"/>
    <cellStyle name="Porcentaje" xfId="3" builtinId="5"/>
  </cellStyles>
  <dxfs count="361">
    <dxf>
      <font>
        <color rgb="FF9C5700"/>
      </font>
      <fill>
        <patternFill>
          <bgColor rgb="FFFFEB9C"/>
        </patternFill>
      </fill>
    </dxf>
    <dxf>
      <font>
        <color rgb="FF9C5700"/>
      </font>
      <fill>
        <patternFill>
          <bgColor rgb="FFFFEB9C"/>
        </patternFill>
      </fill>
    </dxf>
    <dxf>
      <fill>
        <patternFill>
          <bgColor rgb="FFF274A1"/>
        </patternFill>
      </fill>
    </dxf>
    <dxf>
      <font>
        <color rgb="FF9C5700"/>
      </font>
      <fill>
        <patternFill>
          <bgColor rgb="FFFFEB9C"/>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ont>
        <color rgb="FF9C5700"/>
      </font>
      <fill>
        <patternFill>
          <bgColor rgb="FFFFEB9C"/>
        </patternFill>
      </fill>
    </dxf>
    <dxf>
      <font>
        <color rgb="FF9C5700"/>
      </font>
      <fill>
        <patternFill>
          <bgColor rgb="FFFFEB9C"/>
        </patternFill>
      </fill>
    </dxf>
    <dxf>
      <fill>
        <patternFill>
          <bgColor rgb="FFF274A1"/>
        </patternFill>
      </fill>
    </dxf>
    <dxf>
      <font>
        <color rgb="FF9C5700"/>
      </font>
      <fill>
        <patternFill>
          <bgColor rgb="FFFFEB9C"/>
        </patternFill>
      </fill>
    </dxf>
    <dxf>
      <fill>
        <patternFill>
          <bgColor rgb="FFF274A1"/>
        </patternFill>
      </fill>
    </dxf>
    <dxf>
      <fill>
        <patternFill patternType="solid">
          <fgColor rgb="FFFFEB9C"/>
          <bgColor rgb="FF000000"/>
        </patternFill>
      </fill>
    </dxf>
    <dxf>
      <font>
        <color rgb="FF9C5700"/>
      </font>
      <fill>
        <patternFill>
          <bgColor rgb="FFFFEB9C"/>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abriela Rodriguez" refreshedDate="44911.449845601855" createdVersion="8" refreshedVersion="8" minRefreshableVersion="3" recordCount="492" xr:uid="{7EFB0E1C-C816-409E-B278-CDA3BB385A75}">
  <cacheSource type="worksheet">
    <worksheetSource ref="A1:T493" sheet="OBJ ORIGINALES"/>
  </cacheSource>
  <cacheFields count="19">
    <cacheField name="No. Identificación" numFmtId="164">
      <sharedItems containsBlank="1" containsMixedTypes="1" containsNumber="1" containsInteger="1" minValue="9097992" maxValue="267949042" count="102">
        <m/>
        <n v="131332009"/>
        <n v="134917695"/>
        <n v="121244330"/>
        <n v="213863452"/>
        <n v="158992833"/>
        <n v="156015539"/>
        <n v="161405728"/>
        <n v="130276172"/>
        <s v="016150839K"/>
        <n v="133754709"/>
        <n v="135504696"/>
        <n v="103741106"/>
        <n v="54366043"/>
        <n v="97804303"/>
        <n v="177843652"/>
        <n v="162862405"/>
        <n v="97077681"/>
        <n v="89533813"/>
        <n v="139338243"/>
        <n v="136574124"/>
        <n v="98076123"/>
        <n v="70377810"/>
        <s v="015337354K"/>
        <n v="98983732"/>
        <n v="133686851"/>
        <s v="010462622K"/>
        <n v="175775528"/>
        <s v="025036265K"/>
        <n v="102134478"/>
        <n v="104489575"/>
        <n v="118295633"/>
        <n v="136857053"/>
        <n v="103965136"/>
        <n v="157652176"/>
        <n v="166243394"/>
        <n v="118099192"/>
        <n v="260589679"/>
        <n v="112271538"/>
        <n v="160746386"/>
        <n v="186204204"/>
        <n v="139039092"/>
        <n v="100172798"/>
        <n v="158998114"/>
        <n v="73122813"/>
        <n v="160922710"/>
        <n v="116207109"/>
        <s v="7775167K"/>
        <s v="17278612K"/>
        <n v="163806606"/>
        <n v="88040651"/>
        <n v="87822109"/>
        <n v="130383858"/>
        <n v="143715566"/>
        <n v="18533154"/>
        <n v="18037099"/>
        <n v="13053539"/>
        <n v="13084000"/>
        <n v="14045110"/>
        <n v="13271168"/>
        <n v="11682867"/>
        <n v="9097992"/>
        <n v="212562181"/>
        <n v="137569116"/>
        <s v="009415488K"/>
        <n v="131173407"/>
        <n v="90495119"/>
        <n v="132328579"/>
        <n v="90469177"/>
        <n v="95000673"/>
        <n v="90659766"/>
        <s v="26693551K"/>
        <n v="114048119"/>
        <n v="73010977"/>
        <n v="161004960"/>
        <s v="18936234K"/>
        <n v="90979922"/>
        <n v="267949042"/>
        <n v="192446872"/>
        <n v="132049602"/>
        <n v="157359940"/>
        <n v="260709143"/>
        <s v="17042087K"/>
        <n v="172731309"/>
        <n v="155197633"/>
        <n v="170859634"/>
        <n v="186376927"/>
        <n v="258624734"/>
        <n v="138946908"/>
        <n v="12160899"/>
        <n v="198258326"/>
        <n v="169372985"/>
        <n v="146319955"/>
        <n v="158405598"/>
        <n v="184656981"/>
        <n v="167427081"/>
        <n v="155361352"/>
        <s v="9970747K"/>
        <n v="141302485"/>
        <n v="259363608"/>
        <n v="82950516"/>
        <n v="179643634"/>
      </sharedItems>
    </cacheField>
    <cacheField name="Nombres" numFmtId="0">
      <sharedItems containsBlank="1"/>
    </cacheField>
    <cacheField name="Apellidos" numFmtId="0">
      <sharedItems containsBlank="1"/>
    </cacheField>
    <cacheField name="E-mail" numFmtId="0">
      <sharedItems containsBlank="1"/>
    </cacheField>
    <cacheField name="Agencia / Sede" numFmtId="0">
      <sharedItems containsBlank="1"/>
    </cacheField>
    <cacheField name="Departamento / Unidad Orgánica" numFmtId="0">
      <sharedItems containsBlank="1"/>
    </cacheField>
    <cacheField name="Jerarquía" numFmtId="0">
      <sharedItems containsBlank="1"/>
    </cacheField>
    <cacheField name="Cargo" numFmtId="0">
      <sharedItems containsBlank="1"/>
    </cacheField>
    <cacheField name="Indicador" numFmtId="0">
      <sharedItems containsBlank="1"/>
    </cacheField>
    <cacheField name="Descripción" numFmtId="0">
      <sharedItems containsBlank="1" longText="1"/>
    </cacheField>
    <cacheField name="Como se Mide" numFmtId="0">
      <sharedItems containsBlank="1" longText="1"/>
    </cacheField>
    <cacheField name="Símbolo" numFmtId="0">
      <sharedItems/>
    </cacheField>
    <cacheField name="Valor" numFmtId="0">
      <sharedItems containsMixedTypes="1" containsNumber="1" minValue="0" maxValue="9517510000"/>
    </cacheField>
    <cacheField name="Tipo" numFmtId="0">
      <sharedItems/>
    </cacheField>
    <cacheField name="Compromiso" numFmtId="0">
      <sharedItems containsString="0" containsBlank="1" containsNumber="1" minValue="0" maxValue="1"/>
    </cacheField>
    <cacheField name="Peso" numFmtId="0">
      <sharedItems containsString="0" containsBlank="1" containsNumber="1" minValue="0.04" maxValue="0.3"/>
    </cacheField>
    <cacheField name="Evidencia" numFmtId="0">
      <sharedItems containsNonDate="0" containsString="0" containsBlank="1"/>
    </cacheField>
    <cacheField name="Estado" numFmtId="0">
      <sharedItems containsBlank="1"/>
    </cacheField>
    <cacheField name="Jefe"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92">
  <r>
    <x v="0"/>
    <m/>
    <m/>
    <m/>
    <m/>
    <m/>
    <m/>
    <m/>
    <m/>
    <m/>
    <m/>
    <s v="Meta"/>
    <s v="Meta"/>
    <s v="Meta"/>
    <m/>
    <m/>
    <m/>
    <m/>
    <m/>
  </r>
  <r>
    <x v="1"/>
    <s v="ALEJANDRO JAVIER"/>
    <s v="JIMENEZ LOOSLI"/>
    <s v="ydiaz@evaluar.pe"/>
    <s v="AXON CHILE"/>
    <s v="GERENTE DE MARKETING"/>
    <s v="GERENTE DE MARKETING"/>
    <s v="GERENTE DE MARKETING"/>
    <s v="Objetivo Budget"/>
    <s v="lograr $32.730 millones de venta en el 20222"/>
    <s v="Sell in 2022"/>
    <s v="="/>
    <n v="100"/>
    <s v="Valor"/>
    <n v="0"/>
    <n v="0.3"/>
    <m/>
    <s v="Aprobado"/>
    <s v="ANGEL ANTONIO SEARA RIVERA"/>
  </r>
  <r>
    <x v="1"/>
    <s v="ALEJANDRO JAVIER"/>
    <s v="JIMENEZ LOOSLI"/>
    <s v="ydiaz@evaluar.pe"/>
    <s v="AXON CHILE"/>
    <s v="GERENTE DE MARKETING"/>
    <s v="GERENTE DE MARKETING"/>
    <s v="GERENTE DE MARKETING"/>
    <s v="Objetivo Compliance"/>
    <s v="No contar con desviaciones mayores, y críticas. Desviaciones menores no debieran haber más de 3 por procedimiento y sin reiteración."/>
    <s v="Resultado de los monitoreos y auditorias que se realicen al área de Marketing durante el año 2022."/>
    <s v="="/>
    <n v="100"/>
    <s v="Porcentaje"/>
    <n v="0"/>
    <n v="0.15"/>
    <m/>
    <s v="Aprobado"/>
    <s v="ANGEL ANTONIO SEARA RIVERA"/>
  </r>
  <r>
    <x v="1"/>
    <s v="ALEJANDRO JAVIER"/>
    <s v="JIMENEZ LOOSLI"/>
    <s v="ydiaz@evaluar.pe"/>
    <s v="AXON CHILE"/>
    <s v="GERENTE DE MARKETING"/>
    <s v="GERENTE DE MARKETING"/>
    <s v="GERENTE DE MARKETING"/>
    <s v="Objetivo Implementacion"/>
    <s v="Implementación de las tácticas comprometidas en los planes de Marca 2022 mediante un seguimientos mensuales."/>
    <s v="Mediante el cumplimiento del plan táctico de las marcas en promoción"/>
    <s v="="/>
    <n v="100"/>
    <s v="Porcentaje"/>
    <n v="1"/>
    <n v="0.15"/>
    <m/>
    <s v="Aprobado"/>
    <s v="ANGEL ANTONIO SEARA RIVERA"/>
  </r>
  <r>
    <x v="1"/>
    <s v="ALEJANDRO JAVIER"/>
    <s v="JIMENEZ LOOSLI"/>
    <s v="ydiaz@evaluar.pe"/>
    <s v="AXON CHILE"/>
    <s v="GERENTE DE MARKETING"/>
    <s v="GERENTE DE MARKETING"/>
    <s v="GERENTE DE MARKETING"/>
    <s v="Objetivo Marcas Especificas"/>
    <s v="Lograr el 100% de cumplimiento de ventas (Budget 2022) en las marcas Alflorex + Muno 5"/>
    <s v="Venta Sell IN"/>
    <s v="="/>
    <n v="32279900"/>
    <s v="Valor"/>
    <n v="1"/>
    <n v="0.1"/>
    <m/>
    <s v="Aprobado"/>
    <s v="ANGEL ANTONIO SEARA RIVERA"/>
  </r>
  <r>
    <x v="1"/>
    <s v="ALEJANDRO JAVIER"/>
    <s v="JIMENEZ LOOSLI"/>
    <s v="ydiaz@evaluar.pe"/>
    <s v="AXON CHILE"/>
    <s v="GERENTE DE MARKETING"/>
    <s v="GERENTE DE MARKETING"/>
    <s v="GERENTE DE MARKETING"/>
    <s v="Objetivo Profit"/>
    <s v="Lograr un profit de 8.708 millones, antes de impuesto en el cierre del 2022"/>
    <s v="ERR"/>
    <s v="="/>
    <n v="100"/>
    <s v="Valor"/>
    <n v="0"/>
    <n v="0.3"/>
    <m/>
    <s v="Aprobado"/>
    <s v="ANGEL ANTONIO SEARA RIVERA"/>
  </r>
  <r>
    <x v="2"/>
    <s v="ALEX MANUEL"/>
    <s v="CARREÑO LOBOS"/>
    <s v="ydiaz@evaluar.pe"/>
    <s v="AXON CHILE"/>
    <s v="CFO REGIONAL"/>
    <s v="CFO REGIONAL"/>
    <s v="CFO REGIONAL"/>
    <s v="Accuracy en el reporte de resultados mensuales"/>
    <s v="Los resultados que se reportan durante el año, tanto para Chile como Colombia, no pueden tener una desviación superior al 10% de lo que se determine como resultado oficial."/>
    <s v="De acuerdo a la variación que tenga el resultado final, versus lo que se reportó a los directores de la compañía."/>
    <s v="="/>
    <n v="90"/>
    <s v="Porcentaje"/>
    <n v="0"/>
    <n v="0.15"/>
    <m/>
    <s v="Registrado"/>
    <s v="DIRECTORES GENERALES"/>
  </r>
  <r>
    <x v="2"/>
    <s v="ALEX MANUEL"/>
    <s v="CARREÑO LOBOS"/>
    <s v="ydiaz@evaluar.pe"/>
    <s v="AXON CHILE"/>
    <s v="CFO REGIONAL"/>
    <s v="CFO REGIONAL"/>
    <s v="CFO REGIONAL"/>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Registrado"/>
    <s v="DIRECTORES GENERALES"/>
  </r>
  <r>
    <x v="2"/>
    <s v="ALEX MANUEL"/>
    <s v="CARREÑO LOBOS"/>
    <s v="ydiaz@evaluar.pe"/>
    <s v="AXON CHILE"/>
    <s v="CFO REGIONAL"/>
    <s v="CFO REGIONAL"/>
    <s v="CFO REGIONAL"/>
    <s v="Controlar deuda financiera de la compañía"/>
    <s v="Administrar eficientemente la deuda de la compañía. La deuda financiera total de L/P, no puede ser superior a los inventarios promedios (6 meses) de la compañía y del total de la deuda, la de C/P no puede ser superior al 30%."/>
    <s v="Indicadores mensuales reportados al directorio de la compañía, contenidos en el Dashboard que se comenzará a reportar, a partir del cierre financiero del mes de Mayo 2022."/>
    <s v="="/>
    <n v="90"/>
    <s v="Porcentaje"/>
    <n v="0"/>
    <n v="0.1"/>
    <m/>
    <s v="Registrado"/>
    <s v="DIRECTORES GENERALES"/>
  </r>
  <r>
    <x v="2"/>
    <s v="ALEX MANUEL"/>
    <s v="CARREÑO LOBOS"/>
    <s v="ydiaz@evaluar.pe"/>
    <s v="AXON CHILE"/>
    <s v="CFO REGIONAL"/>
    <s v="CFO REGIONAL"/>
    <s v="CFO REGIONAL"/>
    <s v="Generación Dashboard de Deloitte"/>
    <s v="Implementar y reportar mensualmente, Dashboard financiero propuesto por Deloitee, tanto para la operación de Chile, como la operación de Colombia."/>
    <s v="De acuerdo al reporte mensual a los directores de la compañía. El Dashboard será reportado, a partir del cierre financiero de Mayo 2022."/>
    <s v="="/>
    <n v="100"/>
    <s v="Porcentaje"/>
    <n v="0"/>
    <n v="0.15"/>
    <m/>
    <s v="Registrado"/>
    <s v="DIRECTORES GENERALES"/>
  </r>
  <r>
    <x v="2"/>
    <s v="ALEX MANUEL"/>
    <s v="CARREÑO LOBOS"/>
    <s v="ydiaz@evaluar.pe"/>
    <s v="AXON CHILE"/>
    <s v="CFO REGIONAL"/>
    <s v="CFO REGIONAL"/>
    <s v="CFO REGIONAL"/>
    <s v="Lograr la Venta Compañía para el 2022 de CLP $ 32.279.875.864"/>
    <s v="Lograr la Venta Compañía para el 2022 de CLP $ 32.279.875.864"/>
    <s v="Meta Min al 80% de CLP $25.823.900.691 y una máxima o superior a 111% de CLP$35.669.262.827"/>
    <s v="="/>
    <n v="100"/>
    <s v="Porcentaje"/>
    <n v="0.01"/>
    <n v="0.3"/>
    <m/>
    <s v="Registrado"/>
    <s v="DIRECTORES GENERALES"/>
  </r>
  <r>
    <x v="3"/>
    <s v="ANDRES ALEXIS"/>
    <s v="HERNANDEZ HERRERA"/>
    <s v="ahernandez@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FRANCISCO JAVIER ROJAS ACOSTA"/>
  </r>
  <r>
    <x v="3"/>
    <s v="ANDRES ALEXIS"/>
    <s v="HERNANDEZ HERRERA"/>
    <s v="ahernandez@axon-pharma.com"/>
    <s v="AXON CHILE"/>
    <s v="REPRESENTANTE MEDICO-FARMACIA"/>
    <s v="REPRESENTANTE MEDICO-FARMACIA"/>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100%"/>
    <s v="="/>
    <n v="100"/>
    <s v="Porcentaje"/>
    <n v="0"/>
    <n v="0.15"/>
    <m/>
    <s v="Aprobado"/>
    <s v="FRANCISCO JAVIER ROJAS ACOSTA"/>
  </r>
  <r>
    <x v="3"/>
    <s v="ANDRES ALEXIS"/>
    <s v="HERNANDEZ HERRERA"/>
    <s v="ahernandez@axon-pharma.com"/>
    <s v="AXON CHILE"/>
    <s v="REPRESENTANTE MEDICO-FARMACIA"/>
    <s v="REPRESENTANTE MEDICO-FARMACIA"/>
    <s v="REPRESENTANTE MEDICO-FARMACIA"/>
    <s v="Ejecución final al plan Táctico"/>
    <s v="Se cumplirá, dando foco a las acciones, en los Target Q1-Q3, de los Driver De Crecimiento dando frecuencia (90% cobertura presencial o virtual &gt;=2 por ciclo) y mensaje acordada en plan."/>
    <s v="Seguimiento Mensual a las acciones en Q1-Q3 (Acciones de MKT, Frecuencia de impactos, mensaje correcto, reporte SFO visitas a médicos). 1) &gt;=2contactos Q1-Q3. 2) 90% cobertura Q1, Q2 y Q3 (&gt;=2). 3) &gt;= 1 reunión institucion clave para marca Driver. 3) 85% de asistencia Q1-Q3 a Reunión institución, Eventos Axon y/o congresos interancionales."/>
    <s v="&gt;="/>
    <n v="90"/>
    <s v="Porcentaje"/>
    <n v="0"/>
    <n v="0.1"/>
    <m/>
    <s v="Aprobado"/>
    <s v="FRANCISCO JAVIER ROJAS ACOSTA"/>
  </r>
  <r>
    <x v="3"/>
    <s v="ANDRES ALEXIS"/>
    <s v="HERNANDEZ HERRERA"/>
    <s v="ahernandez@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0.01"/>
    <n v="0.3"/>
    <m/>
    <s v="Aprobado"/>
    <s v="FRANCISCO JAVIER ROJAS ACOSTA"/>
  </r>
  <r>
    <x v="3"/>
    <s v="ANDRES ALEXIS"/>
    <s v="HERNANDEZ HERRERA"/>
    <s v="ahernandez@axon-pharma.com"/>
    <s v="AXON CHILE"/>
    <s v="REPRESENTANTE MEDICO-FARMACIA"/>
    <s v="REPRESENTANTE MEDICO-FARMACIA"/>
    <s v="REPRESENTANTE MEDICO-FARMACIA"/>
    <s v="Profesionalización de mi Rol"/>
    <s v="1) Se medirá la productividad de mi gestion en Marcas Core de mi unidad de negocio, con Crecimiento de MS% en ventas y recetas. 2) Entrenamiento constante a la FFVV, con mediciones y evaluaciones trimestrales desde el área de Entrenamiento."/>
    <s v="1)Revisión Trimestral del MS% de ventas (TD) y recetas. (Graficos de Target: Médicos del mercado relevante, médicos del Kardex, médicos que nos recetan Q1-Q3). 2) Evaluación Trimestral en terreno y escrita (Analisis de Target,Técnicas de venta, y producto ( &gt;85% de cumplimiento). 1) Alflorex 34% MS, Muno 20% MS y Perenteryl 65% MS. 2) &gt;85% cumplimiento."/>
    <s v="&gt;"/>
    <n v="85"/>
    <s v="Porcentaje"/>
    <n v="0"/>
    <n v="0.15"/>
    <m/>
    <s v="Aprobado"/>
    <s v="FRANCISCO JAVIER ROJAS ACOSTA"/>
  </r>
  <r>
    <x v="4"/>
    <s v="ANGEL ANTONIO"/>
    <s v="SEARA RIVERA"/>
    <s v="ydiaz@evaluar.pe"/>
    <s v="AXON CHILE"/>
    <s v="GERENTE GENERAL"/>
    <s v="GERENTE GENERAL"/>
    <s v="GERENTE GENERAL"/>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Registrado"/>
    <s v="DIRECTORES GENERALES"/>
  </r>
  <r>
    <x v="4"/>
    <s v="ANGEL ANTONIO"/>
    <s v="SEARA RIVERA"/>
    <s v="ydiaz@evaluar.pe"/>
    <s v="AXON CHILE"/>
    <s v="GERENTE GENERAL"/>
    <s v="GERENTE GENERAL"/>
    <s v="GERENTE GENERAL"/>
    <s v="Compliance"/>
    <s v="Instaurar cultura de compliance en Axon"/>
    <s v="1. Asegurar cero desvíos graves de acciones realizadas 2022 2. Implementar comité mensual y plan de comunicación a todo Axon (mensual)."/>
    <s v="="/>
    <n v="100"/>
    <s v="Porcentaje"/>
    <n v="0"/>
    <n v="0.1"/>
    <m/>
    <s v="Registrado"/>
    <s v="DIRECTORES GENERALES"/>
  </r>
  <r>
    <x v="4"/>
    <s v="ANGEL ANTONIO"/>
    <s v="SEARA RIVERA"/>
    <s v="ydiaz@evaluar.pe"/>
    <s v="AXON CHILE"/>
    <s v="GERENTE GENERAL"/>
    <s v="GERENTE GENERAL"/>
    <s v="GERENTE GENERAL"/>
    <s v="Globant - Transformación digital"/>
    <s v="Implementar el plan Globant durante el 2022. Nuevo website Corporativo Venta online disponible para todos los productos"/>
    <s v="Web: implementado en Jun 2022 Venta Online: implementado en nov.2022"/>
    <s v="="/>
    <n v="100"/>
    <s v="Porcentaje"/>
    <n v="0"/>
    <n v="0.2"/>
    <m/>
    <s v="Registrado"/>
    <s v="DIRECTORES GENERALES"/>
  </r>
  <r>
    <x v="4"/>
    <s v="ANGEL ANTONIO"/>
    <s v="SEARA RIVERA"/>
    <s v="ydiaz@evaluar.pe"/>
    <s v="AXON CHILE"/>
    <s v="GERENTE GENERAL"/>
    <s v="GERENTE GENERAL"/>
    <s v="GERENTE GENERAL"/>
    <s v="Lanzamiento Muno 5"/>
    <s v="Asegurar el seguimiento semanal de Muno 5 y el cumplimiento de la meta definida"/>
    <s v="Venta real vs plan"/>
    <s v="="/>
    <n v="100"/>
    <s v="Porcentaje"/>
    <n v="0"/>
    <n v="0.1"/>
    <m/>
    <s v="Registrado"/>
    <s v="DIRECTORES GENERALES"/>
  </r>
  <r>
    <x v="4"/>
    <s v="ANGEL ANTONIO"/>
    <s v="SEARA RIVERA"/>
    <s v="ydiaz@evaluar.pe"/>
    <s v="AXON CHILE"/>
    <s v="GERENTE GENERAL"/>
    <s v="GERENTE GENERAL"/>
    <s v="GERENTE GENERAL"/>
    <s v="Lograr la Venta Compañía para el 2022 de CLP $ 32.279.875.864"/>
    <s v="Lograr la Venta Compañía para el 2022 de CLP $ 32.279.875.864"/>
    <s v="Meta Min al 80% de CLP $25.823.900.691 y una máxima o superior a 111% de CLP$35.669.262.827"/>
    <s v="="/>
    <n v="100"/>
    <s v="Porcentaje"/>
    <n v="0.01"/>
    <n v="0.3"/>
    <m/>
    <s v="Registrado"/>
    <s v="DIRECTORES GENERALES"/>
  </r>
  <r>
    <x v="5"/>
    <s v="BARBARA PAZ"/>
    <s v="JAMET ORDOÑEZ"/>
    <s v="bjamet@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FRANCISCO JAVIER ROJAS ACOSTA"/>
  </r>
  <r>
    <x v="5"/>
    <s v="BARBARA PAZ"/>
    <s v="JAMET ORDOÑEZ"/>
    <s v="bjamet@axon-pharma.com"/>
    <s v="AXON CHILE"/>
    <s v="REPRESENTANTE MEDICO-FARMACIA"/>
    <s v="REPRESENTANTE MEDICO-FARMACIA"/>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s v="="/>
    <n v="100"/>
    <s v="Porcentaje"/>
    <n v="0"/>
    <n v="0.15"/>
    <m/>
    <s v="Aprobado"/>
    <s v="FRANCISCO JAVIER ROJAS ACOSTA"/>
  </r>
  <r>
    <x v="5"/>
    <s v="BARBARA PAZ"/>
    <s v="JAMET ORDOÑEZ"/>
    <s v="bjamet@axon-pharma.com"/>
    <s v="AXON CHILE"/>
    <s v="REPRESENTANTE MEDICO-FARMACIA"/>
    <s v="REPRESENTANTE MEDICO-FARMACIA"/>
    <s v="REPRESENTANTE MEDICO-FARMACIA"/>
    <s v="Ejecución final al plan Táctico"/>
    <s v="Se cumplirá, dando foco a las acciones, en los Target Q1-Q3, de los Driver De Crecimiento dando frecuencia (90% cobertura presencial o virtual &gt;=2 por ciclo) y mensaje acordada en plan."/>
    <s v="Seguimiento Mensual a las acciones en Q1-Q3 (Acciones de MKT, Frecuencia de impactos, mensaje correcto, reporte SFO visitas a médicos). 1) &gt;=2contactos Q1-Q3. 2) 90% cobertura Q1, Q2 y Q3 (&gt;=2). 3) &gt;= 1 reunión institucion clave para marca Driver. 3) 85% de asistencia Q1-Q3 a Reunión institución, Eventos Axon y/o congresos interancionales."/>
    <s v="&gt;="/>
    <n v="90"/>
    <s v="Porcentaje"/>
    <n v="0"/>
    <n v="0.1"/>
    <m/>
    <s v="Aprobado"/>
    <s v="FRANCISCO JAVIER ROJAS ACOSTA"/>
  </r>
  <r>
    <x v="5"/>
    <s v="BARBARA PAZ"/>
    <s v="JAMET ORDOÑEZ"/>
    <s v="bjamet@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0.01"/>
    <n v="0.3"/>
    <m/>
    <s v="Aprobado"/>
    <s v="FRANCISCO JAVIER ROJAS ACOSTA"/>
  </r>
  <r>
    <x v="5"/>
    <s v="BARBARA PAZ"/>
    <s v="JAMET ORDOÑEZ"/>
    <s v="bjamet@axon-pharma.com"/>
    <s v="AXON CHILE"/>
    <s v="REPRESENTANTE MEDICO-FARMACIA"/>
    <s v="REPRESENTANTE MEDICO-FARMACIA"/>
    <s v="REPRESENTANTE MEDICO-FARMACIA"/>
    <s v="Profesionalización de mi Rol"/>
    <s v="1) Se medirá la productividad de mi gestion en Marcas Core de mi unidad de negocio, con Crecimiento de MS% en ventas y recetas. 2) Entrenamiento constante a la FFVV, con mediciones y evaluaciones trimestrales desde el área de Entrenamiento."/>
    <s v="1)Revisión Trimestral del MS% de ventas (TD) y recetas. (Graficos de Target: Médicos del mercado relevante, médicos del Kardex, médicos que nos recetan Q1-Q3). 2) Evaluación Trimestral en terreno y escrita (Analisis de Target,Técnicas de venta, y producto ( &gt;85% de cumplimiento). 1) Alflorex 34% MS,, Muno 20% MS y Perenteryl 65% MS. 2) &gt;85% cumplimiento."/>
    <s v="&gt;"/>
    <n v="85"/>
    <s v="Porcentaje"/>
    <n v="0"/>
    <n v="0.15"/>
    <m/>
    <s v="Aprobado"/>
    <s v="FRANCISCO JAVIER ROJAS ACOSTA"/>
  </r>
  <r>
    <x v="6"/>
    <s v="CARLOS FELIPE"/>
    <s v="OLGUIN MARTINEZ"/>
    <s v="ydiaz@evaluar.pe"/>
    <s v="AXON CHILE"/>
    <s v="JEFE DE CONTABILIDAD"/>
    <s v="JEFE DE CONTABILIDAD"/>
    <s v="JEFE DE CONTABILIDAD"/>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Valor"/>
    <n v="1"/>
    <n v="0.3"/>
    <m/>
    <s v="Aprobado"/>
    <s v="ALEX MANUEL CARREÑO LOBOS"/>
  </r>
  <r>
    <x v="6"/>
    <s v="CARLOS FELIPE"/>
    <s v="OLGUIN MARTINEZ"/>
    <s v="ydiaz@evaluar.pe"/>
    <s v="AXON CHILE"/>
    <s v="JEFE DE CONTABILIDAD"/>
    <s v="JEFE DE CONTABILIDAD"/>
    <s v="JEFE DE CONTABILIDAD"/>
    <s v="Confeccion e implemtacion Dashboard local Deloitte"/>
    <s v="Creación de los indicadores Parametrización del sistema para obtener la información Validación de los mismos Termino 31/10/2022 Entrega mensual a GG y Board incluye termino de los Findings"/>
    <s v="Con la entre los los indicadores del Dasboard Local Deloitte"/>
    <s v="="/>
    <n v="100"/>
    <s v="Valor"/>
    <n v="0"/>
    <n v="0.1"/>
    <m/>
    <s v="Aprobado"/>
    <s v="ALEX MANUEL CARREÑO LOBOS"/>
  </r>
  <r>
    <x v="6"/>
    <s v="CARLOS FELIPE"/>
    <s v="OLGUIN MARTINEZ"/>
    <s v="ydiaz@evaluar.pe"/>
    <s v="AXON CHILE"/>
    <s v="JEFE DE CONTABILIDAD"/>
    <s v="JEFE DE CONTABILIDAD"/>
    <s v="JEFE DE CONTABILIDAD"/>
    <s v="Lograr la Venta Compañía para el 2022 de CLP $ 32.279.875.864"/>
    <s v="Lograr la Venta Compañía para el 2022 de CLP $ 32.279.875.864"/>
    <s v="Meta Min al 80% de CLP $25.823.900.691 y una máxima o superior a 111% de CLP$35.669.262.827"/>
    <s v="="/>
    <n v="100"/>
    <s v="Porcentaje"/>
    <n v="1"/>
    <n v="0.3"/>
    <m/>
    <s v="Aprobado"/>
    <s v="ALEX MANUEL CARREÑO LOBOS"/>
  </r>
  <r>
    <x v="6"/>
    <s v="CARLOS FELIPE"/>
    <s v="OLGUIN MARTINEZ"/>
    <s v="ydiaz@evaluar.pe"/>
    <s v="AXON CHILE"/>
    <s v="JEFE DE CONTABILIDAD"/>
    <s v="JEFE DE CONTABILIDAD"/>
    <s v="JEFE DE CONTABILIDAD"/>
    <s v="Precisión en la entrega de la información (Tiempo y Forma)."/>
    <s v="Consolidación de EEFF Variación de la info entregada, no puede ser superior al 5% de lo auditado Control de inversiones, inventarios, etc. (pensando en una Auditoria de BDO o similar) Termino 31/01/2023"/>
    <s v="Cumplimiento de los puntos detallados en la descripción."/>
    <s v="="/>
    <n v="100"/>
    <s v="Porcentaje"/>
    <n v="0"/>
    <n v="0.15"/>
    <m/>
    <s v="Aprobado"/>
    <s v="ALEX MANUEL CARREÑO LOBOS"/>
  </r>
  <r>
    <x v="6"/>
    <s v="CARLOS FELIPE"/>
    <s v="OLGUIN MARTINEZ"/>
    <s v="ydiaz@evaluar.pe"/>
    <s v="AXON CHILE"/>
    <s v="JEFE DE CONTABILIDAD"/>
    <s v="JEFE DE CONTABILIDAD"/>
    <s v="JEFE DE CONTABILIDAD"/>
    <s v="Re implementar Softland ERP"/>
    <s v="Modulo de Inventario y Facturacion Creacion de CC´s Separacion de la capa Financiera con la Tributaria Modulo de contabilidad P&amp;L debe salir practicamente desde Softland"/>
    <s v="Con la implementación, sacando el máximo provecho al sistema según su capacidad y nuestro modelo de negocio. Termino 01/07/2022"/>
    <s v="="/>
    <n v="100"/>
    <s v="Porcentaje"/>
    <n v="1"/>
    <n v="0.15"/>
    <m/>
    <s v="Aprobado"/>
    <s v="ALEX MANUEL CARREÑO LOBOS"/>
  </r>
  <r>
    <x v="7"/>
    <s v="CARLOS GUSTAVO"/>
    <s v="CONCHA CONTRERAS"/>
    <s v="ydiaz@evaluar.pe"/>
    <s v="AXON CHILE"/>
    <s v="ANALISTA DE ADMINISTRACION Y VENTAS"/>
    <s v="ANALISTA DE ADMINISTRACION Y VENTAS"/>
    <s v="ANALISTA DE ADMINISTRACION Y VENTAS"/>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JOSE LUIS OTAROLA CORNEJO"/>
  </r>
  <r>
    <x v="7"/>
    <s v="CARLOS GUSTAVO"/>
    <s v="CONCHA CONTRERAS"/>
    <s v="ydiaz@evaluar.pe"/>
    <s v="AXON CHILE"/>
    <s v="ANALISTA DE ADMINISTRACION Y VENTAS"/>
    <s v="ANALISTA DE ADMINISTRACION Y VENTAS"/>
    <s v="ANALISTA DE ADMINISTRACION Y VENTAS"/>
    <s v="Compliance"/>
    <s v="Cumplir con los objetivos comerciales del área de adminitración de ventas, haciendo lo correcto en la gestión de la venta de los Productos de Novartis."/>
    <s v="0 desvíos graves y sin repeticiones y un máximo de 2 desvíos menores, sin repeticiones, en los monitoreos año 2022."/>
    <s v="="/>
    <n v="100"/>
    <s v="Porcentaje"/>
    <n v="0"/>
    <n v="0.15"/>
    <m/>
    <s v="Aprobado"/>
    <s v="JOSE LUIS OTAROLA CORNEJO"/>
  </r>
  <r>
    <x v="7"/>
    <s v="CARLOS GUSTAVO"/>
    <s v="CONCHA CONTRERAS"/>
    <s v="ydiaz@evaluar.pe"/>
    <s v="AXON CHILE"/>
    <s v="ANALISTA DE ADMINISTRACION Y VENTAS"/>
    <s v="ANALISTA DE ADMINISTRACION Y VENTAS"/>
    <s v="ANALISTA DE ADMINISTRACION Y VENTAS"/>
    <s v="Eficiencia en la gestión de la venta"/>
    <s v="Responsable de seguimiento de ordenes de compra, canjes, despachos, actualización de precios, liberaciones de pedidos, involucramiento en licitaciones Cenabast, y todo proceso relacionado a la gestión de la venta"/>
    <s v="Medicion mensual de la gestión de procesos de venta"/>
    <s v="&gt;="/>
    <n v="95"/>
    <s v="Porcentaje"/>
    <n v="0"/>
    <n v="0.1"/>
    <m/>
    <s v="Aprobado"/>
    <s v="JOSE LUIS OTAROLA CORNEJO"/>
  </r>
  <r>
    <x v="7"/>
    <s v="CARLOS GUSTAVO"/>
    <s v="CONCHA CONTRERAS"/>
    <s v="ydiaz@evaluar.pe"/>
    <s v="AXON CHILE"/>
    <s v="ANALISTA DE ADMINISTRACION Y VENTAS"/>
    <s v="ANALISTA DE ADMINISTRACION Y VENTAS"/>
    <s v="ANALISTA DE ADMINISTRACION Y VENTAS"/>
    <s v="Entrega de información precisa y oportuna"/>
    <s v="Cumplir de forma oportuna, precisa y transparente con la entrega de información de ventas, stock, canjes (indice canje/cliente), y cualquier otra información relevante relacionada con la gestión de la venta y que soliciten nuestros partner (Novartis)"/>
    <s v="Revision Mensual de la información enviada a clientes internos y partner"/>
    <s v="="/>
    <n v="100"/>
    <s v="Porcentaje"/>
    <n v="0"/>
    <n v="0.15"/>
    <m/>
    <s v="Aprobado"/>
    <s v="JOSE LUIS OTAROLA CORNEJO"/>
  </r>
  <r>
    <x v="7"/>
    <s v="CARLOS GUSTAVO"/>
    <s v="CONCHA CONTRERAS"/>
    <s v="ydiaz@evaluar.pe"/>
    <s v="AXON CHILE"/>
    <s v="ANALISTA DE ADMINISTRACION Y VENTAS"/>
    <s v="ANALISTA DE ADMINISTRACION Y VENTAS"/>
    <s v="ANALISTA DE ADMINISTRACION Y VENTAS"/>
    <s v="Lograr la Venta Compañía para el 2022 de CLP $ 32.279.875.864"/>
    <s v="Lograr la Venta Compañía para el 2022 de CLP $ 32.279.875.864"/>
    <s v="Meta Min al 80% de CLP $25.823.900.691 y una máxima o superior a 111% de CLP$35.669.262.827"/>
    <s v="="/>
    <n v="100"/>
    <s v="Porcentaje"/>
    <n v="0.01"/>
    <n v="0.3"/>
    <m/>
    <s v="Aprobado"/>
    <s v="JOSE LUIS OTAROLA CORNEJO"/>
  </r>
  <r>
    <x v="8"/>
    <s v="CONSUELO DEL PILAR"/>
    <s v="ROMERO LARENAS"/>
    <s v="ydiaz@evaluar.pe"/>
    <s v="AXON CHILE"/>
    <s v="GERENTE DE RECURSOS HUMANOS"/>
    <s v="GERENTE DE RECURSOS HUMANOS"/>
    <s v="GERENTE DE RECURSOS HUMANOS"/>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ANGEL ANTONIO SEARA RIVERA"/>
  </r>
  <r>
    <x v="8"/>
    <s v="CONSUELO DEL PILAR"/>
    <s v="ROMERO LARENAS"/>
    <s v="ydiaz@evaluar.pe"/>
    <s v="AXON CHILE"/>
    <s v="GERENTE DE RECURSOS HUMANOS"/>
    <s v="GERENTE DE RECURSOS HUMANOS"/>
    <s v="GERENTE DE RECURSOS HUMANOS"/>
    <s v="Lanzamiento Nuevo Programa de Beneficios"/>
    <s v="Trabajar en una revisión de los beneficios actuales y de mercado con el objetivo de presentar una propuesta a principios del Q4 para ser incluido en el budget 2023."/>
    <s v="- revisión beneficios actuales y de mercado (salariales y emocionales) Julio-Agosto 2022 - desayunos con gerencia general para levantar información de las necesidades internas para ser incluido en la propuesta. Armar Programación Anual Abril 2022 y comenzar en Abril-Mayo 2022 - Propuesta y presentación a gerencia general y luego a los directores Agosto-Septiembre 2022 - Lanzamiento organización Nov 2022 - Ejecución y Seguimiento Plan de Comunicaciones (Durante todo 2022)"/>
    <s v="="/>
    <s v="100"/>
    <s v="Porcentaje"/>
    <n v="0"/>
    <n v="0.15"/>
    <m/>
    <s v="Aprobado"/>
    <s v="ANGEL ANTONIO SEARA RIVERA"/>
  </r>
  <r>
    <x v="8"/>
    <s v="CONSUELO DEL PILAR"/>
    <s v="ROMERO LARENAS"/>
    <s v="ydiaz@evaluar.pe"/>
    <s v="AXON CHILE"/>
    <s v="GERENTE DE RECURSOS HUMANOS"/>
    <s v="GERENTE DE RECURSOS HUMANOS"/>
    <s v="GERENTE DE RECURSOS HUMANOS"/>
    <s v="Lanzamiento Nuevo Programa On Boarding"/>
    <s v="Presentar propuesta, lanzamiento e implementación de Nuevo Programa de Inducción para la Compañía durante el 2do semestre 2022."/>
    <s v="- Presentar proyecto Junio-Julio 2022 - Lanzamiento Agosto 2022 - Implementación Septiembre - Octubre 2022"/>
    <s v="="/>
    <s v="100"/>
    <s v="Porcentaje"/>
    <n v="0"/>
    <n v="0.15"/>
    <m/>
    <s v="Aprobado"/>
    <s v="ANGEL ANTONIO SEARA RIVERA"/>
  </r>
  <r>
    <x v="8"/>
    <s v="CONSUELO DEL PILAR"/>
    <s v="ROMERO LARENAS"/>
    <s v="ydiaz@evaluar.pe"/>
    <s v="AXON CHILE"/>
    <s v="GERENTE DE RECURSOS HUMANOS"/>
    <s v="GERENTE DE RECURSOS HUMANOS"/>
    <s v="GERENTE DE RECURSOS HUMANOS"/>
    <s v="Lograr la Venta Compañía para el 2022 de CLP $ 32.279.875.864"/>
    <s v="Lograr la Venta Compañía para el 2022 de CLP $ 32.279.875.864"/>
    <s v="Meta Min al 80% de CLP $25.823.900.691 y una máxima o superior a 111% de CLP$35.669.262.827"/>
    <s v="="/>
    <n v="100"/>
    <s v="Porcentaje"/>
    <n v="0.01"/>
    <n v="0.3"/>
    <m/>
    <s v="Aprobado"/>
    <s v="ANGEL ANTONIO SEARA RIVERA"/>
  </r>
  <r>
    <x v="8"/>
    <s v="CONSUELO DEL PILAR"/>
    <s v="ROMERO LARENAS"/>
    <s v="ydiaz@evaluar.pe"/>
    <s v="AXON CHILE"/>
    <s v="GERENTE DE RECURSOS HUMANOS"/>
    <s v="GERENTE DE RECURSOS HUMANOS"/>
    <s v="GERENTE DE RECURSOS HUMANOS"/>
    <s v="Reforzar y consolidar Programa de Evaluación de Desempeño (GID)"/>
    <s v="Asegurar y consolidar un adecuado proceso de gestión de desempeño durante el año 2022 con el objetivo de instaurar esta nueva práctica en la organización."/>
    <s v="- Seguimiento en las 3 fases a través de reportes y reuniones con jefaturas (Enero, Marzo, Julio y Diciembre 2022) - Plan de Comunicación (Para cada Fase: Enero, Julio y Diciembre 2022) - Seguimiento y asesoría a líderes (Enero, Marzo, Agosto y Diciembre) - Plan de entrenamientos para cada fase y proceso de inducción (Enero, Junio y Noviembre 2022). - Programa de Entrenamiento para la adopción e instaurar las prácticas conversacionales para que líderes y equipo cumplan con los resultados esperados (Q2 y Q3)"/>
    <s v="="/>
    <s v="100"/>
    <s v="Porcentaje"/>
    <n v="0"/>
    <n v="0.1"/>
    <m/>
    <s v="Aprobado"/>
    <s v="ANGEL ANTONIO SEARA RIVERA"/>
  </r>
  <r>
    <x v="9"/>
    <s v="DANIE ESTEBAN"/>
    <s v="ARAYA BARAHONA"/>
    <s v="daraya@axon-pharma.com"/>
    <s v="AXON CHILE"/>
    <s v="ANALISTA BUSINESS INTELLIGENCE"/>
    <s v="ANALISTA BUSINESS INTELLIGENCE"/>
    <s v="ANALISTA BUSINESS INTELLIGENCE"/>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LUIS NIBALDO RUBIO DIAZ"/>
  </r>
  <r>
    <x v="9"/>
    <s v="DANIE ESTEBAN"/>
    <s v="ARAYA BARAHONA"/>
    <s v="daraya@axon-pharma.com"/>
    <s v="AXON CHILE"/>
    <s v="ANALISTA BUSINESS INTELLIGENCE"/>
    <s v="ANALISTA BUSINESS INTELLIGENCE"/>
    <s v="ANALISTA BUSINESS INTELLIGENCE"/>
    <s v="Consolidación e Integración de información al 30 de Diciembre 2022"/>
    <s v="Finalizar Automatización y documentación de procesos de auditorías RX-RM-TD - Ventas - B2B Chile a 30 diciembre 2022. • Automatización carga de datos de Rx-Rm-Td con Python a SQL Server al 30 de julio 2022 • ETL Validaciones y Consolidación de Archivos CSV, TXT para La carga en Sql Server 2029 al 30 de julio 2022."/>
    <s v="Realizando un testo del flujo de datos"/>
    <s v="&gt;="/>
    <n v="20"/>
    <s v="Porcentaje"/>
    <n v="0"/>
    <n v="0.2"/>
    <m/>
    <s v="Aprobado"/>
    <s v="LUIS NIBALDO RUBIO DIAZ"/>
  </r>
  <r>
    <x v="9"/>
    <s v="DANIE ESTEBAN"/>
    <s v="ARAYA BARAHONA"/>
    <s v="daraya@axon-pharma.com"/>
    <s v="AXON CHILE"/>
    <s v="ANALISTA BUSINESS INTELLIGENCE"/>
    <s v="ANALISTA BUSINESS INTELLIGENCE"/>
    <s v="ANALISTA BUSINESS INTELLIGENCE"/>
    <s v="Lograr la Venta Compañía para el 2022 de CLP $ 32.279.875.864"/>
    <s v="Lograr la Venta Compañía para el 2022 de CLP $ 32.279.875.864"/>
    <s v="Meta Min al 80% de CLP $25.823.900.691 y una máxima o superior a 111% de CLP$35.669.262.827"/>
    <s v="="/>
    <n v="100"/>
    <s v="Porcentaje"/>
    <n v="0.01"/>
    <n v="0.3"/>
    <m/>
    <s v="Aprobado"/>
    <s v="LUIS NIBALDO RUBIO DIAZ"/>
  </r>
  <r>
    <x v="9"/>
    <s v="DANIE ESTEBAN"/>
    <s v="ARAYA BARAHONA"/>
    <s v="daraya@axon-pharma.com"/>
    <s v="AXON CHILE"/>
    <s v="ANALISTA BUSINESS INTELLIGENCE"/>
    <s v="ANALISTA BUSINESS INTELLIGENCE"/>
    <s v="ANALISTA BUSINESS INTELLIGENCE"/>
    <s v="Migración de Servidor al 30 de abril 2022."/>
    <s v="• Realizar Backup de información al 30 de marzo 2022 • Traspaso de APP Medical Samples a nuevo servidor al 30 de abril 2022. • Realizar Dashboard con todas las fuentes de información al 30 de octubre 2022."/>
    <s v="mostrando la documentación del proceso de migración y adjuntando respaldo."/>
    <s v="&gt;="/>
    <n v="20"/>
    <s v="Porcentaje"/>
    <n v="0"/>
    <n v="0.1"/>
    <m/>
    <s v="Aprobado"/>
    <s v="LUIS NIBALDO RUBIO DIAZ"/>
  </r>
  <r>
    <x v="9"/>
    <s v="DANIE ESTEBAN"/>
    <s v="ARAYA BARAHONA"/>
    <s v="daraya@axon-pharma.com"/>
    <s v="AXON CHILE"/>
    <s v="ANALISTA BUSINESS INTELLIGENCE"/>
    <s v="ANALISTA BUSINESS INTELLIGENCE"/>
    <s v="ANALISTA BUSINESS INTELLIGENCE"/>
    <s v="Reporte de Ventas y Automatización de Carga de Datos al 30 de Abril 2022"/>
    <s v="Reportes de Ventas Termino al 30 de abril 2022. • Consolidar información de Novopharma marzo 2022. • Construir reporte de venta con reglas de negocio definidas por ventas al 30 de abril 2022. • Reporte de ventas de Metas total compañía y de líneas de negocios al 30 de abril 2022."/>
    <s v="Se mide por avances en Reuniones con las Diferentes áreas que participan en el proyecto, Ventas , Marketing y BI."/>
    <s v="&gt;="/>
    <n v="30"/>
    <s v="Porcentaje"/>
    <n v="0"/>
    <n v="0.1"/>
    <m/>
    <s v="Aprobado"/>
    <s v="LUIS NIBALDO RUBIO DIAZ"/>
  </r>
  <r>
    <x v="10"/>
    <s v="ELIZABETH ALEJANDRA"/>
    <s v="GUZMAN RODRIGUEZ"/>
    <s v="eguzman@axon-pharma.com"/>
    <s v="AXON CHILE"/>
    <s v="ANALISTA DE RRHH"/>
    <s v="ANALISTA DE RRHH"/>
    <s v="ANALISTA DE RRHH"/>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CONSUELO DEL PILAR ROMERO LARENAS"/>
  </r>
  <r>
    <x v="10"/>
    <s v="ELIZABETH ALEJANDRA"/>
    <s v="GUZMAN RODRIGUEZ"/>
    <s v="eguzman@axon-pharma.com"/>
    <s v="AXON CHILE"/>
    <s v="ANALISTA DE RRHH"/>
    <s v="ANALISTA DE RRHH"/>
    <s v="ANALISTA DE RRHH"/>
    <s v="Ingresos y Egresos de la Compañía"/>
    <s v="Mejorar el proceso de ingresos y egresos para tener una mejor planificación y un plan de trabajo."/>
    <s v="- Levantamiento del proceso actual de ingresos y egresos del personal y ver las áreas críticas para poder corregir y gestionar una nueva metodología que sea óptima en el proceso de ingreso y egreso. - Desarrollar y proponer mejoras al proceso de ingresos y egresos, creando un flujo desde que llega el trabajador hasta que se produce su ingreso al área o depto al cual pertenecerá. - Mantener actualizada la estadística del personal con los ingresos y egresos. - Mantener actualizada la información personal del trabajador en una carpeta digital. - Facilitar la información necesaria para los clientes internos de la compañía. Este objetivo lo tengo contemplado para agosto 2022."/>
    <s v="="/>
    <s v="100"/>
    <s v="Valor"/>
    <n v="0"/>
    <n v="0.1"/>
    <m/>
    <s v="Aprobado"/>
    <s v="CONSUELO DEL PILAR ROMERO LARENAS"/>
  </r>
  <r>
    <x v="10"/>
    <s v="ELIZABETH ALEJANDRA"/>
    <s v="GUZMAN RODRIGUEZ"/>
    <s v="eguzman@axon-pharma.com"/>
    <s v="AXON CHILE"/>
    <s v="ANALISTA DE RRHH"/>
    <s v="ANALISTA DE RRHH"/>
    <s v="ANALISTA DE RRHH"/>
    <s v="Lanzamiento e Implementación de nuevo proceso Payroll y portal Web del Colaborador"/>
    <s v="Durante el año 2022, realizar un adecuada y correcta ejecución del nuevo proveedor Payroll, a través de: 1.- Plan de Trabajo mensual 2.- Calendario con la programación del año con fechas claves de entrega información 3.- Coordinación con el proveedor y clientes internos 4.- Inicio marca blanca que contempla 3 meses pruebas 5.- Autonomía y liderazgo del proyecto 6.- Proceso Remuneraciones con Rol Privado y Rol General por temas de confidencialidad dela información. 7.- Pago de Remuneraciones directo por nuestro proveedor de Payroll."/>
    <s v="- Con reliquidaciones de sueldo - Con respaldo y justificación de la reliquidación de sueldo - No tener más de 3 reliquidaciones graves. - Cumplimiento de Plazos y fechas de pago"/>
    <s v="="/>
    <s v="100"/>
    <s v="Porcentaje"/>
    <n v="0"/>
    <n v="0.2"/>
    <m/>
    <s v="Aprobado"/>
    <s v="CONSUELO DEL PILAR ROMERO LARENAS"/>
  </r>
  <r>
    <x v="10"/>
    <s v="ELIZABETH ALEJANDRA"/>
    <s v="GUZMAN RODRIGUEZ"/>
    <s v="eguzman@axon-pharma.com"/>
    <s v="AXON CHILE"/>
    <s v="ANALISTA DE RRHH"/>
    <s v="ANALISTA DE RRHH"/>
    <s v="ANALISTA DE RRHH"/>
    <s v="Lograr la Venta Compañía para el 2022 de CLP $ 32.279.875.864"/>
    <s v="Lograr la Venta Compañía para el 2022 de CLP $ 32.279.875.864"/>
    <s v="Meta Min al 80% de CLP $25.823.900.691 y una máxima o superior a 111% de CLP$35.669.262.827"/>
    <s v="="/>
    <n v="100"/>
    <s v="Porcentaje"/>
    <n v="0.01"/>
    <n v="0.3"/>
    <m/>
    <s v="Aprobado"/>
    <s v="CONSUELO DEL PILAR ROMERO LARENAS"/>
  </r>
  <r>
    <x v="10"/>
    <s v="ELIZABETH ALEJANDRA"/>
    <s v="GUZMAN RODRIGUEZ"/>
    <s v="eguzman@axon-pharma.com"/>
    <s v="AXON CHILE"/>
    <s v="ANALISTA DE RRHH"/>
    <s v="ANALISTA DE RRHH"/>
    <s v="ANALISTA DE RRHH"/>
    <s v="Políticas del Área RRHH"/>
    <s v="Realizar un levantamiento de las políticas del área de RRHH para detectar los procesos críticos del área y realizar mejoras al proceso."/>
    <s v="- Desarrollar un plan estratégico con información que nos servirán como guía para la elaboración y actualización de los SOP de RRHH. - Definir las áreas en el cual se desarrollarán nuevos SOP. Plazo para levantamiento y actualización de los SOP NOV - DIC 2022"/>
    <s v="="/>
    <s v="100"/>
    <s v="Valor"/>
    <n v="0"/>
    <n v="0.1"/>
    <m/>
    <s v="Aprobado"/>
    <s v="CONSUELO DEL PILAR ROMERO LARENAS"/>
  </r>
  <r>
    <x v="11"/>
    <s v="ENRIQUE OCTAVIO"/>
    <s v="CASAS DEL VALLE"/>
    <s v="edanes@axon-pharma.com"/>
    <s v="AXON CHILE"/>
    <s v="TRADE MARKETING MANAGER"/>
    <s v="TRADE MARKETING MANAGER"/>
    <s v="TRADE MARKETING MANAGER"/>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JOSE LUIS OTAROLA CORNEJO"/>
  </r>
  <r>
    <x v="11"/>
    <s v="ENRIQUE OCTAVIO"/>
    <s v="CASAS DEL VALLE"/>
    <s v="edanes@axon-pharma.com"/>
    <s v="AXON CHILE"/>
    <s v="TRADE MARKETING MANAGER"/>
    <s v="TRADE MARKETING MANAGER"/>
    <s v="TRADE MARKETING MANAGER"/>
    <s v="Compliance"/>
    <s v="Cumplir con los objetivos comerciales del canal de Trade, haciendo lo correcto en la no realización de actividades comerciales del canal con Productos de Novartis."/>
    <s v="1) 0 desvíos graves y sin repeticiones y un máximo de 2 desvíos menores, sin repeticiones, en los monitoreos año 2022."/>
    <s v="="/>
    <n v="100"/>
    <s v="Porcentaje"/>
    <n v="0"/>
    <n v="0.2"/>
    <m/>
    <s v="Aprobado"/>
    <s v="JOSE LUIS OTAROLA CORNEJO"/>
  </r>
  <r>
    <x v="11"/>
    <s v="ENRIQUE OCTAVIO"/>
    <s v="CASAS DEL VALLE"/>
    <s v="edanes@axon-pharma.com"/>
    <s v="AXON CHILE"/>
    <s v="TRADE MARKETING MANAGER"/>
    <s v="TRADE MARKETING MANAGER"/>
    <s v="TRADE MARKETING MANAGER"/>
    <s v="Eficiencia en Antipsicoticos"/>
    <s v="Responsable de los Antipsicoticos de Axon (Gofyl, Rispyl y Olanzyl) maximizando el negocio de ellos, en disponibilidad , generando estrategias para evitar los rateoff de estos."/>
    <s v="Medicion Trimestral del Corto vence de estos productos y licuar el x% de los corto vence de Gofyl."/>
    <s v="="/>
    <n v="25"/>
    <s v="Porcentaje"/>
    <n v="0"/>
    <n v="0.05"/>
    <m/>
    <s v="Aprobado"/>
    <s v="JOSE LUIS OTAROLA CORNEJO"/>
  </r>
  <r>
    <x v="11"/>
    <s v="ENRIQUE OCTAVIO"/>
    <s v="CASAS DEL VALLE"/>
    <s v="edanes@axon-pharma.com"/>
    <s v="AXON CHILE"/>
    <s v="TRADE MARKETING MANAGER"/>
    <s v="TRADE MARKETING MANAGER"/>
    <s v="TRADE MARKETING MANAGER"/>
    <s v="Lograr la Venta Compañía para el 2022 de CLP $ 32.279.875.864"/>
    <s v="Lograr la Venta Compañía para el 2022 de CLP $ 32.279.875.864"/>
    <s v="Meta Min al 80% de CLP $25.823.900.691 y una máxima o superior a 111% de CLP$35.669.262.827"/>
    <s v="="/>
    <n v="100"/>
    <s v="Porcentaje"/>
    <n v="0.01"/>
    <n v="0.3"/>
    <m/>
    <s v="Aprobado"/>
    <s v="JOSE LUIS OTAROLA CORNEJO"/>
  </r>
  <r>
    <x v="11"/>
    <s v="ENRIQUE OCTAVIO"/>
    <s v="CASAS DEL VALLE"/>
    <s v="edanes@axon-pharma.com"/>
    <s v="AXON CHILE"/>
    <s v="TRADE MARKETING MANAGER"/>
    <s v="TRADE MARKETING MANAGER"/>
    <s v="TRADE MARKETING MANAGER"/>
    <s v="Profesionalización de mi Rol"/>
    <s v="Cumplir con la Ejecucion y seguimiento del Plan POP, acordada entre el equipo de MKT y el area Comercial,"/>
    <s v="1) Revision Mensual de la Venta vs la inversion pactada. con Reuniones formales entre MKT y TRADE. ($650 MM versus Venta)"/>
    <s v="="/>
    <n v="100"/>
    <s v="Porcentaje"/>
    <n v="0"/>
    <n v="0.15"/>
    <m/>
    <s v="Aprobado"/>
    <s v="JOSE LUIS OTAROLA CORNEJO"/>
  </r>
  <r>
    <x v="12"/>
    <s v="FRANCISCO JAVIER"/>
    <s v="ROJAS ACOSTA"/>
    <s v="ydiaz@evaluar.pe"/>
    <s v="AXON CHILE"/>
    <s v="GERENTE DE DISTRITO"/>
    <s v="GERENTE DE DISTRITO"/>
    <s v="GERENTE DE DISTRITO"/>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JOSE LUIS OTAROLA CORNEJO"/>
  </r>
  <r>
    <x v="12"/>
    <s v="FRANCISCO JAVIER"/>
    <s v="ROJAS ACOSTA"/>
    <s v="ydiaz@evaluar.pe"/>
    <s v="AXON CHILE"/>
    <s v="GERENTE DE DISTRITO"/>
    <s v="GERENTE DE DISTRITO"/>
    <s v="GERENTE DE DISTRITO"/>
    <s v="Compliance"/>
    <s v="Cumplir haciendo lo correcto en dos SOP criticos del area, MM y MG además del SOP de T&amp;E (rendición de Gastos)."/>
    <s v="1) 0 desvíos graves y sin repeticiones y un máximo de 3 desvíos menores, sin repeticiones, en los monitoreos año 2022."/>
    <s v="&gt;="/>
    <n v="100"/>
    <s v="Porcentaje"/>
    <n v="0"/>
    <n v="0.15"/>
    <m/>
    <s v="Aprobado"/>
    <s v="JOSE LUIS OTAROLA CORNEJO"/>
  </r>
  <r>
    <x v="12"/>
    <s v="FRANCISCO JAVIER"/>
    <s v="ROJAS ACOSTA"/>
    <s v="ydiaz@evaluar.pe"/>
    <s v="AXON CHILE"/>
    <s v="GERENTE DE DISTRITO"/>
    <s v="GERENTE DE DISTRITO"/>
    <s v="GERENTE DE DISTRITO"/>
    <s v="Ejecución fina al plan Táctico"/>
    <s v="Se cumplirá, dando foco a las acciones, en los Target Q1-Q3, de los Driver de Crecimiento (Alflorex, y MUNO 5 como compañía) dando frecuencia y mensaje acordada en plan."/>
    <s v="Seguimiento Mensual a las acciones en Q1-Q3 (Acciones de MKT, Frecuencia de impactos, mensaje correcto. 1)&lt;= 1 reunión institución clave para marca Driver. 3) 85% de asistencia Q1-Q3 a Eventos Axon y congresos internacionales."/>
    <s v="&gt;="/>
    <n v="85"/>
    <s v="Porcentaje"/>
    <n v="0"/>
    <n v="0.15"/>
    <m/>
    <s v="Aprobado"/>
    <s v="JOSE LUIS OTAROLA CORNEJO"/>
  </r>
  <r>
    <x v="12"/>
    <s v="FRANCISCO JAVIER"/>
    <s v="ROJAS ACOSTA"/>
    <s v="ydiaz@evaluar.pe"/>
    <s v="AXON CHILE"/>
    <s v="GERENTE DE DISTRITO"/>
    <s v="GERENTE DE DISTRITO"/>
    <s v="GERENTE DE DISTRITO"/>
    <s v="Lograr la Venta Compañía para el 2022 de CLP $ 32.279.875.864"/>
    <s v="Lograr la Venta Compañía para el 2022 de CLP $ 32.279.875.864"/>
    <s v="Meta Min al 80% de CLP $25.823.900.691 y una máxima o superior a 111% de CLP$35.669.262.827"/>
    <s v="="/>
    <n v="100"/>
    <s v="Porcentaje"/>
    <n v="0.01"/>
    <n v="0.3"/>
    <m/>
    <s v="Aprobado"/>
    <s v="JOSE LUIS OTAROLA CORNEJO"/>
  </r>
  <r>
    <x v="12"/>
    <s v="FRANCISCO JAVIER"/>
    <s v="ROJAS ACOSTA"/>
    <s v="ydiaz@evaluar.pe"/>
    <s v="AXON CHILE"/>
    <s v="GERENTE DE DISTRITO"/>
    <s v="GERENTE DE DISTRITO"/>
    <s v="GERENTE DE DISTRITO"/>
    <s v="Profesionalización de FFVV"/>
    <s v="Lograr el año 2022, tener una FFVV de alto desempeños con excelencia en la ejecución de cada plan táctico por marca."/>
    <s v="1)Planes tácticos claros por marca, medidos quincenalmente con BI (B2B) y Trimestralmetne con graficos Target (MS en Rx y TD % MS. 2) Con el % de rotación en FFVV, versus año 2021 (19%) &gt; % de rotación esperada año 2022 (13%), logrando un proceso de Seleccion más robusto y detallado, plan de entrenamiento y seguimiento del GD en terreno (Análisis de Target, Técnicas de venta, y producto ( &lt; 85% de cumplimiento). 3) Calibracion Semenstral de FFVV presetada del area de ventas a RRHH y comite comercial (Junio y Noviembre) del 2022."/>
    <s v="&lt;"/>
    <n v="80"/>
    <s v="Porcentaje"/>
    <n v="0"/>
    <n v="0.1"/>
    <m/>
    <s v="Aprobado"/>
    <s v="JOSE LUIS OTAROLA CORNEJO"/>
  </r>
  <r>
    <x v="13"/>
    <s v="GLAUCO ANTONIO"/>
    <s v="ARACENA PINTO"/>
    <s v="ydiaz@evaluar.pe"/>
    <s v="AXON CHILE"/>
    <s v="MEDICAL MANAGER"/>
    <s v="MEDICAL MANAGER"/>
    <s v="MEDICAL MANAGER"/>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ANGEL ANTONIO SEARA RIVERA"/>
  </r>
  <r>
    <x v="13"/>
    <s v="GLAUCO ANTONIO"/>
    <s v="ARACENA PINTO"/>
    <s v="ydiaz@evaluar.pe"/>
    <s v="AXON CHILE"/>
    <s v="MEDICAL MANAGER"/>
    <s v="MEDICAL MANAGER"/>
    <s v="MEDICAL MANAGER"/>
    <s v="Asegurar la veracidad y relevancia de la información científica que se entregue de forma directa o a través de Información Médica."/>
    <s v="Entrega de información veraz y ética solicitada por los HCP"/>
    <s v="Información enviada en un máximo de 7 días hábiles, desde la recepción de la solicitud."/>
    <s v="="/>
    <n v="100"/>
    <s v="Porcentaje"/>
    <n v="0"/>
    <n v="0.1"/>
    <m/>
    <s v="Aprobado"/>
    <s v="ANGEL ANTONIO SEARA RIVERA"/>
  </r>
  <r>
    <x v="13"/>
    <s v="GLAUCO ANTONIO"/>
    <s v="ARACENA PINTO"/>
    <s v="ydiaz@evaluar.pe"/>
    <s v="AXON CHILE"/>
    <s v="MEDICAL MANAGER"/>
    <s v="MEDICAL MANAGER"/>
    <s v="MEDICAL MANAGER"/>
    <s v="Cumplimiento estricto de la compliance"/>
    <s v="Aprobaciones de actividades, eventos y materiales promocionales, en los tiempos límites definidos en los SOP vigentes."/>
    <s v="Desviaciones mayores: CERO. Desviaciones menores: hasta 3 y no reiterativas."/>
    <s v="="/>
    <n v="100"/>
    <s v="Porcentaje"/>
    <n v="0"/>
    <n v="0.15"/>
    <m/>
    <s v="Aprobado"/>
    <s v="ANGEL ANTONIO SEARA RIVERA"/>
  </r>
  <r>
    <x v="13"/>
    <s v="GLAUCO ANTONIO"/>
    <s v="ARACENA PINTO"/>
    <s v="ydiaz@evaluar.pe"/>
    <s v="AXON CHILE"/>
    <s v="MEDICAL MANAGER"/>
    <s v="MEDICAL MANAGER"/>
    <s v="MEDICAL MANAGER"/>
    <s v="Lograr la Venta Compañía para el 2022 de CLP $ 32.279.875.864"/>
    <s v="Lograr la Venta Compañía para el 2022 de CLP $ 32.279.875.864"/>
    <s v="Meta Min al 80% de CLP $25.823.900.691 y una máxima o superior a 111% de CLP$35.669.262.827"/>
    <s v="="/>
    <n v="100"/>
    <s v="Porcentaje"/>
    <n v="0.01"/>
    <n v="0.3"/>
    <m/>
    <s v="Aprobado"/>
    <s v="ANGEL ANTONIO SEARA RIVERA"/>
  </r>
  <r>
    <x v="13"/>
    <s v="GLAUCO ANTONIO"/>
    <s v="ARACENA PINTO"/>
    <s v="ydiaz@evaluar.pe"/>
    <s v="AXON CHILE"/>
    <s v="MEDICAL MANAGER"/>
    <s v="MEDICAL MANAGER"/>
    <s v="MEDICAL MANAGER"/>
    <s v="Relacionamiento con KOLs, con veracidad y ética."/>
    <s v="Reuniones con KOL para discutir estudios, opiniones y planear actividades con su participación."/>
    <s v="Al menos 10 reuniones en el año con selección de KOL enfocados en nuestros productos."/>
    <s v="="/>
    <n v="100"/>
    <s v="Porcentaje"/>
    <n v="0"/>
    <n v="0.15"/>
    <m/>
    <s v="Aprobado"/>
    <s v="ANGEL ANTONIO SEARA RIVERA"/>
  </r>
  <r>
    <x v="14"/>
    <s v="HECTOR GASTON"/>
    <s v="SALINAS SANTELICES"/>
    <s v="hsalinas@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MARIA TERESA LARA ESPINOZA"/>
  </r>
  <r>
    <x v="14"/>
    <s v="HECTOR GASTON"/>
    <s v="SALINAS SANTELICES"/>
    <s v="hsalinas@axon-pharma.com"/>
    <s v="AXON CHILE"/>
    <s v="REPRESENTANTE MEDICO-FARMACIA"/>
    <s v="REPRESENTANTE MEDICO-FARMACIA"/>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s v="="/>
    <n v="90"/>
    <s v="Porcentaje"/>
    <n v="0"/>
    <n v="0.1"/>
    <m/>
    <s v="Aprobado"/>
    <s v="MARIA TERESA LARA ESPINOZA"/>
  </r>
  <r>
    <x v="14"/>
    <s v="HECTOR GASTON"/>
    <s v="SALINAS SANTELICES"/>
    <s v="hsalinas@axon-pharma.com"/>
    <s v="AXON CHILE"/>
    <s v="REPRESENTANTE MEDICO-FARMACIA"/>
    <s v="REPRESENTANTE MEDICO-FARMACIA"/>
    <s v="REPRESENTANTE MEDICO-FARMACIA"/>
    <s v="Ejecución final al plan Táctico"/>
    <s v="Se cumplirá, dando foco a las acciones, en los Target Q1- Q2 - Q3, de los Driver de Crecimiento Teregetal CR, Trileptal, y Ritalin, dando frecuencia (90% cobertura presencial o virtual &gt;=2 por ciclo) y mensaje acordado en plan."/>
    <s v="Seguimiento Mensual a las acciones en Q1- Q2 - Q3 (Acciones de MKT, Frecuencia de impactos, mensaje correcto, reporte SFO visitas a médicos).1) &gt;=2contactos Q1- Q2- Q3. 2) &gt;= 1 reunión institución clave para marca Driver. 3) 85% de asistencia Q1- Q2 -Q3 a Eventos Axon y/o congresos internacionales."/>
    <s v="="/>
    <n v="100"/>
    <s v="Porcentaje"/>
    <n v="0"/>
    <n v="0.15"/>
    <m/>
    <s v="Aprobado"/>
    <s v="MARIA TERESA LARA ESPINOZA"/>
  </r>
  <r>
    <x v="14"/>
    <s v="HECTOR GASTON"/>
    <s v="SALINAS SANTELICES"/>
    <s v="hsalinas@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0.01"/>
    <n v="0.3"/>
    <m/>
    <s v="Aprobado"/>
    <s v="MARIA TERESA LARA ESPINOZA"/>
  </r>
  <r>
    <x v="14"/>
    <s v="HECTOR GASTON"/>
    <s v="SALINAS SANTELICES"/>
    <s v="hsalinas@axon-pharma.com"/>
    <s v="AXON CHILE"/>
    <s v="REPRESENTANTE MEDICO-FARMACIA"/>
    <s v="REPRESENTANTE MEDICO-FARMACIA"/>
    <s v="REPRESENTANTE MEDICO-FARMACIA"/>
    <s v="Profesionalizacion de mi Rol"/>
    <s v="Se medirá la productividad de mi gestion en mi unidad de negocio, 1) Crecimiento de Tegretal CR , valores, en el Plan Ministerial de Epilepsia, trimestralmente. 2) Entrenamiento constante , con mediciones y evaluaciones trimestrales desde el área de Entrenamiento."/>
    <s v="1) Revisión Trimestral de la venta de Tegretal CR del Programa Ministerial de Epilepsia. Medición Trimestral que incremente el 47,6% unidades. 2) Evaluación Trimestral en terreno y escrita (Análisis de Target,Técnicas de venta, y producto."/>
    <s v="&gt;="/>
    <n v="100"/>
    <s v="Porcentaje"/>
    <n v="0"/>
    <n v="0.15"/>
    <m/>
    <s v="Aprobado"/>
    <s v="MARIA TERESA LARA ESPINOZA"/>
  </r>
  <r>
    <x v="15"/>
    <s v="IGNACIO ALEJANDRO"/>
    <s v="GUTIERREZ TRONCOSO"/>
    <s v="igutierrez@axon-pharma.com"/>
    <s v="AXON CHILE"/>
    <s v="ANALISTA CONTABLE SENIOR"/>
    <s v="ANALISTA CONTABLE SENIOR"/>
    <s v="ANALISTA CONTABLE SENIOR"/>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CARLOS FELIPE OLGUIN MARTINEZ"/>
  </r>
  <r>
    <x v="15"/>
    <s v="IGNACIO ALEJANDRO"/>
    <s v="GUTIERREZ TRONCOSO"/>
    <s v="igutierrez@axon-pharma.com"/>
    <s v="AXON CHILE"/>
    <s v="ANALISTA CONTABLE SENIOR"/>
    <s v="ANALISTA CONTABLE SENIOR"/>
    <s v="ANALISTA CONTABLE SENIOR"/>
    <s v="Lograr la Venta Compañía para el 2022 de CLP $ 32.279.875.864"/>
    <s v="Lograr la Venta Compañía para el 2022 de CLP $ 32.279.875.864"/>
    <s v="Meta Min al 80% de CLP $25.823.900.691 y una máxima o superior a 111% de CLP$35.669.262.827"/>
    <s v="="/>
    <n v="100"/>
    <s v="Porcentaje"/>
    <n v="0.01"/>
    <n v="0.3"/>
    <m/>
    <s v="Aprobado"/>
    <s v="CARLOS FELIPE OLGUIN MARTINEZ"/>
  </r>
  <r>
    <x v="15"/>
    <s v="IGNACIO ALEJANDRO"/>
    <s v="GUTIERREZ TRONCOSO"/>
    <s v="igutierrez@axon-pharma.com"/>
    <s v="AXON CHILE"/>
    <s v="ANALISTA CONTABLE SENIOR"/>
    <s v="ANALISTA CONTABLE SENIOR"/>
    <s v="ANALISTA CONTABLE SENIOR"/>
    <s v="Módulo de contabilidad"/>
    <s v="Homologar los ítem de gastos de la contabilidad con el P&amp;L, para que este reporte se pueda sacar desde softland. Procesar la diferencia de tipo de cambios, en el sistema y elaborar un reporte para explicar los efectos (con ayuda de un consultor de softland). Crear un EEFF y EERR por CC (con ayuda de un consultor de softland). Parametrización, del estado de flujo de efectivo método indirecto"/>
    <s v="Con el correcto funcionamiento del modulo de contabilidad y presupuesto"/>
    <s v="="/>
    <n v="20"/>
    <s v="Valor"/>
    <n v="0"/>
    <n v="0.2"/>
    <m/>
    <s v="Aprobado"/>
    <s v="CARLOS FELIPE OLGUIN MARTINEZ"/>
  </r>
  <r>
    <x v="15"/>
    <s v="IGNACIO ALEJANDRO"/>
    <s v="GUTIERREZ TRONCOSO"/>
    <s v="igutierrez@axon-pharma.com"/>
    <s v="AXON CHILE"/>
    <s v="ANALISTA CONTABLE SENIOR"/>
    <s v="ANALISTA CONTABLE SENIOR"/>
    <s v="ANALISTA CONTABLE SENIOR"/>
    <s v="Módulo de inventario y facturación"/>
    <s v="Modelar la creación de bodegas en softland, emulando a Novofarma. Movimientos de réplica de inventarios automática (en conjunto con TI). Actualizar CC e Item de gastos (según P&amp;L). Separar la capa financiera de la tributaria (correr por separado la CM)."/>
    <s v="Con el correcto funcionamiento del modulo de inventario y facturación de Softland"/>
    <s v="="/>
    <n v="20"/>
    <s v="Porcentaje"/>
    <n v="0"/>
    <n v="0.2"/>
    <m/>
    <s v="Aprobado"/>
    <s v="CARLOS FELIPE OLGUIN MARTINEZ"/>
  </r>
  <r>
    <x v="16"/>
    <s v="JAVIERA NICOLE"/>
    <s v="NEIRA FLORES"/>
    <s v="jneira@axon-pharma.com"/>
    <s v="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FRANCISCO JAVIER ROJAS ACOSTA"/>
  </r>
  <r>
    <x v="16"/>
    <s v="JAVIERA NICOLE"/>
    <s v="NEIRA FLORES"/>
    <s v="jneira@axon-pharma.com"/>
    <s v="CHILE"/>
    <s v="REPRESENTANTE MEDICO-FARMACIA"/>
    <s v="REPRESENTANTE MEDICO-FARMACIA"/>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s v="="/>
    <n v="100"/>
    <s v="Porcentaje"/>
    <n v="0"/>
    <n v="0.15"/>
    <m/>
    <s v="Aprobado"/>
    <s v="FRANCISCO JAVIER ROJAS ACOSTA"/>
  </r>
  <r>
    <x v="16"/>
    <s v="JAVIERA NICOLE"/>
    <s v="NEIRA FLORES"/>
    <s v="jneira@axon-pharma.com"/>
    <s v="CHILE"/>
    <s v="REPRESENTANTE MEDICO-FARMACIA"/>
    <s v="REPRESENTANTE MEDICO-FARMACIA"/>
    <s v="REPRESENTANTE MEDICO-FARMACIA"/>
    <s v="Ejecución final al plan Táctico"/>
    <s v="Se cumplirá, dando foco a las acciones, en los Target Q1-Q3, de los Driver De Crecimiento dando frecuencia (90% cobertura presencial o virtual &gt;=2 por ciclo) y mensaje acordada en plan."/>
    <s v="Seguimiento Mensual a las acciones en Q1-Q3 (Acciones de MKT, Frecuencia de impactos, mensaje correcto, reporte SFO visitas a médicos)."/>
    <s v="&gt;="/>
    <n v="90"/>
    <s v="Porcentaje"/>
    <n v="0"/>
    <n v="0.1"/>
    <m/>
    <s v="Aprobado"/>
    <s v="FRANCISCO JAVIER ROJAS ACOSTA"/>
  </r>
  <r>
    <x v="16"/>
    <s v="JAVIERA NICOLE"/>
    <s v="NEIRA FLORES"/>
    <s v="jneira@axon-pharma.com"/>
    <s v="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0.01"/>
    <n v="0.3"/>
    <m/>
    <s v="Aprobado"/>
    <s v="FRANCISCO JAVIER ROJAS ACOSTA"/>
  </r>
  <r>
    <x v="16"/>
    <s v="JAVIERA NICOLE"/>
    <s v="NEIRA FLORES"/>
    <s v="jneira@axon-pharma.com"/>
    <s v="CHILE"/>
    <s v="REPRESENTANTE MEDICO-FARMACIA"/>
    <s v="REPRESENTANTE MEDICO-FARMACIA"/>
    <s v="REPRESENTANTE MEDICO-FARMACIA"/>
    <s v="Profesionalización de mi Rol"/>
    <s v="1) Se medirá la productividad de mi gestion en Marcas Core de mi unidad de negocio, con Crecimiento de MS% en ventas y recetas. 2) Entrenamiento constante a la FFVV, con mediciones y evaluaciones trimestrales desde el área de Entrenamiento."/>
    <s v="1)Revisión Trimestral del MS% de ventas (TD) y recetas. (Graficos de Target: Médicos del mercado relevante, médicos del Kardex, médicos que nos recetan Q1-Q3). 2) Evaluación Trimestral en terreno y escrita (Analisis de Target,Técnicas de venta, y producto ( &gt;85% de cumplimiento). 1) Alflorex 34% MS, Muno 20% MS y Perenteryl 65% MS."/>
    <s v="&gt;"/>
    <n v="85"/>
    <s v="Porcentaje"/>
    <n v="0"/>
    <n v="0.15"/>
    <m/>
    <s v="Aprobado"/>
    <s v="FRANCISCO JAVIER ROJAS ACOSTA"/>
  </r>
  <r>
    <x v="17"/>
    <s v="JOAQUIN ALEJANDRO"/>
    <s v="VERDUGO SALINAS"/>
    <s v="jverdugo@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MARIA TERESA LARA ESPINOZA"/>
  </r>
  <r>
    <x v="17"/>
    <s v="JOAQUIN ALEJANDRO"/>
    <s v="VERDUGO SALINAS"/>
    <s v="jverdugo@axon-pharma.com"/>
    <s v="AXON CHILE"/>
    <s v="REPRESENTANTE MEDICO-FARMACIA"/>
    <s v="REPRESENTANTE MEDICO-FARMACIA"/>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s v="="/>
    <n v="100"/>
    <s v="Porcentaje"/>
    <n v="0"/>
    <n v="0.15"/>
    <m/>
    <s v="Aprobado"/>
    <s v="MARIA TERESA LARA ESPINOZA"/>
  </r>
  <r>
    <x v="17"/>
    <s v="JOAQUIN ALEJANDRO"/>
    <s v="VERDUGO SALINAS"/>
    <s v="jverdugo@axon-pharma.com"/>
    <s v="AXON CHILE"/>
    <s v="REPRESENTANTE MEDICO-FARMACIA"/>
    <s v="REPRESENTANTE MEDICO-FARMACIA"/>
    <s v="REPRESENTANTE MEDICO-FARMACIA"/>
    <s v="Ejecución final al plan Táctico"/>
    <s v="Se cumplirá, dando foco a las acciones, en los Target Q1- Q2 - Q3, de los Driver de Crecimiento Teregetal CR, Trileptal, y Ritalin, dando frecuencia (90% cobertura presencial o virtual &gt;=2 por ciclo) y mensaje acordado en plan."/>
    <s v="Seguimiento Mensual a las acciones en Q1- Q2 - Q3 (Acciones de MKT, Frecuencia de impactos, mensaje correcto, reporte SFO visitas a médicos).1) &gt;=2contactos Q1- Q2- Q3. 2) &gt;= 1 reunión institucion clave para marca Driver. 3) 85% de asistencia Q1- Q2 -Q3 a Eventos Axon y/o congresos interancionales."/>
    <s v="="/>
    <n v="100"/>
    <s v="Porcentaje"/>
    <n v="0"/>
    <n v="0.15"/>
    <m/>
    <s v="Aprobado"/>
    <s v="MARIA TERESA LARA ESPINOZA"/>
  </r>
  <r>
    <x v="17"/>
    <s v="JOAQUIN ALEJANDRO"/>
    <s v="VERDUGO SALINAS"/>
    <s v="jverdugo@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0.01"/>
    <n v="0.3"/>
    <m/>
    <s v="Aprobado"/>
    <s v="MARIA TERESA LARA ESPINOZA"/>
  </r>
  <r>
    <x v="17"/>
    <s v="JOAQUIN ALEJANDRO"/>
    <s v="VERDUGO SALINAS"/>
    <s v="jverdugo@axon-pharma.com"/>
    <s v="AXON CHILE"/>
    <s v="REPRESENTANTE MEDICO-FARMACIA"/>
    <s v="REPRESENTANTE MEDICO-FARMACIA"/>
    <s v="REPRESENTANTE MEDICO-FARMACIA"/>
    <s v="Profesionalización de mi Rol"/>
    <s v="Se medirá la productividad de mi gestion en mi unidad de negocio, 1) Crecimiento de Tegretal CR , valores, en el Plan Ministerial de Epilepsia. 2) Entrenamiento constante , con mediciones y evaluaciones trimestrales desde el área de Entrenamiento."/>
    <s v="1) Revisión Trimestral de la venta de Tegretal CR del Programa Ministerial de Epilepsia . 2) Evaluación Trimestral en terreno y escrita (Analisis de Target,Técnicas de venta, y producto ( &gt;85% de cumplimiento)."/>
    <s v="&gt;"/>
    <n v="85"/>
    <s v="Porcentaje"/>
    <n v="0"/>
    <n v="0.1"/>
    <m/>
    <s v="Aprobado"/>
    <s v="MARIA TERESA LARA ESPINOZA"/>
  </r>
  <r>
    <x v="18"/>
    <s v="JOSE DAVID"/>
    <s v="SERRANO ERICES"/>
    <s v="jserrano@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MARIA TERESA LARA ESPINOZA"/>
  </r>
  <r>
    <x v="18"/>
    <s v="JOSE DAVID"/>
    <s v="SERRANO ERICES"/>
    <s v="jserrano@axon-pharma.com"/>
    <s v="AXON CHILE"/>
    <s v="REPRESENTANTE MEDICO-FARMACIA"/>
    <s v="REPRESENTANTE MEDICO-FARMACIA"/>
    <s v="REPRESENTANTE MEDICO-FARMACIA"/>
    <s v="Compliance"/>
    <s v="Cumplir haciendo lo correcto en dos SOP criticos del area, MM y MG además del SOP de T&amp;E (rendición de Gastos)."/>
    <s v="1) Cero desvíos graves y sin repeticiones y un máximo de 3 desvíos menores, sin repeticiones, en los monitoreos año 2022."/>
    <s v="&gt;="/>
    <n v="100"/>
    <s v="Porcentaje"/>
    <n v="0"/>
    <n v="0.15"/>
    <m/>
    <s v="Aprobado"/>
    <s v="MARIA TERESA LARA ESPINOZA"/>
  </r>
  <r>
    <x v="18"/>
    <s v="JOSE DAVID"/>
    <s v="SERRANO ERICES"/>
    <s v="jserrano@axon-pharma.com"/>
    <s v="AXON CHILE"/>
    <s v="REPRESENTANTE MEDICO-FARMACIA"/>
    <s v="REPRESENTANTE MEDICO-FARMACIA"/>
    <s v="REPRESENTANTE MEDICO-FARMACIA"/>
    <s v="Ejecución fina al plan Táctico"/>
    <s v="Se cumplirá, dando foco a las acciones, en los Target Q1- Q2 - Q3, de los Driver de Crecimiento Teregetal CR, Trileptal, y Ritalin, dando frecuencia (90% cobertura presencial o virtual &gt;=2 por ciclo) y mensaje acordado en plan."/>
    <s v="Seguimiento Mensual a las acciones en Q1- Q2 - Q3 (Acciones de MKT, Frecuencia de impactos, mensaje correcto, reporte SFO visitas a médicos).1) &gt;=2contactos Q1- Q2- Q3. 2) &gt;= 1 reunión institucion clave para marca Driver. 3) 85% de asistencia Q1- Q2 -Q3 a Eventos Axon y/o congresos interancionales."/>
    <s v="="/>
    <n v="100"/>
    <s v="Porcentaje"/>
    <n v="0"/>
    <n v="0.15"/>
    <m/>
    <s v="Aprobado"/>
    <s v="MARIA TERESA LARA ESPINOZA"/>
  </r>
  <r>
    <x v="18"/>
    <s v="JOSE DAVID"/>
    <s v="SERRANO ERICES"/>
    <s v="jserrano@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0.01"/>
    <n v="0.3"/>
    <m/>
    <s v="Aprobado"/>
    <s v="MARIA TERESA LARA ESPINOZA"/>
  </r>
  <r>
    <x v="18"/>
    <s v="JOSE DAVID"/>
    <s v="SERRANO ERICES"/>
    <s v="jserrano@axon-pharma.com"/>
    <s v="AXON CHILE"/>
    <s v="REPRESENTANTE MEDICO-FARMACIA"/>
    <s v="REPRESENTANTE MEDICO-FARMACIA"/>
    <s v="REPRESENTANTE MEDICO-FARMACIA"/>
    <s v="Profesionalización de mi Rol"/>
    <s v="Se medirá la productividad de mi gestion en mi unidad de negocio, 1) Crecimiento de Tegretal CR , valores, en el Plan Ministerial de Epilepsia, trimestralmente. 2) Entrenamiento constante , con mediciones y evaluaciones trimestrales desde el área de Entrenamiento."/>
    <s v="1) Revisión Trimestral de la venta de Tegretal CR del Programa Ministerial de Epilepsia.Medición Trimestral que incremente el 47,6% unidades. 2) Evaluación Trimestral en terreno y escrita (Analisis de Target,Técnicas de venta, y producto."/>
    <s v="&gt;="/>
    <n v="100"/>
    <s v="Porcentaje"/>
    <n v="0"/>
    <n v="0.1"/>
    <m/>
    <s v="Aprobado"/>
    <s v="MARIA TERESA LARA ESPINOZA"/>
  </r>
  <r>
    <x v="19"/>
    <s v="JOSE LUIS"/>
    <s v="OTAROLA CORNEJO"/>
    <s v="ydiaz@evaluar.pe"/>
    <s v="AXON CHILE"/>
    <s v="GERENTE DE PROMOCION Y VENTAS"/>
    <s v="GERENTE DE PROMOCION Y VENTAS"/>
    <s v="GERENTE DE PROMOCION Y VENTAS"/>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ANGEL ANTONIO SEARA RIVERA"/>
  </r>
  <r>
    <x v="19"/>
    <s v="JOSE LUIS"/>
    <s v="OTAROLA CORNEJO"/>
    <s v="ydiaz@evaluar.pe"/>
    <s v="AXON CHILE"/>
    <s v="GERENTE DE PROMOCION Y VENTAS"/>
    <s v="GERENTE DE PROMOCION Y VENTAS"/>
    <s v="GERENTE DE PROMOCION Y VENTAS"/>
    <s v="Compliance"/>
    <s v="Cumplir haciendo lo correcto en dos SOP críticos del área, MM/MG y SOP de T&amp;E (rendición de Gastos)."/>
    <s v="1) 0 desvíos graves y sin repeticiones y un máximo de 3 desvíos menores, sin repeticiones, en los monitoreos año 2022."/>
    <s v="="/>
    <n v="100"/>
    <s v="Porcentaje"/>
    <n v="0"/>
    <n v="0.15"/>
    <m/>
    <s v="Aprobado"/>
    <s v="ANGEL ANTONIO SEARA RIVERA"/>
  </r>
  <r>
    <x v="19"/>
    <s v="JOSE LUIS"/>
    <s v="OTAROLA CORNEJO"/>
    <s v="ydiaz@evaluar.pe"/>
    <s v="AXON CHILE"/>
    <s v="GERENTE DE PROMOCION Y VENTAS"/>
    <s v="GERENTE DE PROMOCION Y VENTAS"/>
    <s v="GERENTE DE PROMOCION Y VENTAS"/>
    <s v="Ejecución fina al plan Táctico"/>
    <s v="Se cumplirá, dando foco a las acciones, en los Target Q1-Q3, de los Driver de Crecimiento (Galvus, Alflorex, Tegretal y MUNO 5 como compañía) dando frecuencia y mensaje acordada en plan."/>
    <s v="Seguimiento Mensual a las acciones en Q1-Q3 (Acciones de MKT, Frecuencia de impactos, mensaje correcto. 1)&lt;= 1 reunión institución clave para marca Driver. 3) 85% de asistencia Q1-Q3 a Eventos Axon y congresos internacionales."/>
    <s v="="/>
    <n v="100"/>
    <s v="Porcentaje"/>
    <n v="0"/>
    <n v="0.15"/>
    <m/>
    <s v="Aprobado"/>
    <s v="ANGEL ANTONIO SEARA RIVERA"/>
  </r>
  <r>
    <x v="19"/>
    <s v="JOSE LUIS"/>
    <s v="OTAROLA CORNEJO"/>
    <s v="ydiaz@evaluar.pe"/>
    <s v="AXON CHILE"/>
    <s v="GERENTE DE PROMOCION Y VENTAS"/>
    <s v="GERENTE DE PROMOCION Y VENTAS"/>
    <s v="GERENTE DE PROMOCION Y VENTAS"/>
    <s v="Lograr la Venta Compañía para el 2022 de CLP $ 32.279.875.864"/>
    <s v="Lograr la Venta Compañía para el 2022 de CLP $ 32.279.875.864"/>
    <s v="Meta Min al 80% de CLP $25.823.900.691 y una máxima o superior a 111% de CLP$35.669.262.827"/>
    <s v="="/>
    <n v="100"/>
    <s v="Porcentaje"/>
    <n v="0.01"/>
    <n v="0.3"/>
    <m/>
    <s v="Aprobado"/>
    <s v="ANGEL ANTONIO SEARA RIVERA"/>
  </r>
  <r>
    <x v="19"/>
    <s v="JOSE LUIS"/>
    <s v="OTAROLA CORNEJO"/>
    <s v="ydiaz@evaluar.pe"/>
    <s v="AXON CHILE"/>
    <s v="GERENTE DE PROMOCION Y VENTAS"/>
    <s v="GERENTE DE PROMOCION Y VENTAS"/>
    <s v="GERENTE DE PROMOCION Y VENTAS"/>
    <s v="Profesionalización de FFVV"/>
    <s v="Lograr el año 2022, tener una FFVV de alto desempeños con excelencia en la ejecución de cada plan táctico por marca."/>
    <s v="1)Planes tácticos claros por marca, medidos quincenalmente con BI (B2B) y Trimestralmente con gráficos Target (MS en Rx y TD % MS. 2) Con el % de rotación en FFVV, versus año 2021 (19%) &gt; % de rotación esperada año 2022 (13%), logrando un proceso de Selección más robusto y detallado, plan de entrenamiento y seguimiento del GD en terreno (Análisis de Target, Técnicas de venta, y producto ( &lt; 85% de cumplimiento). 3) Calibración Semestral de FFVV presentada del área de ventas a RRHH y comité comercial (Junio y Noviembre) del 2022."/>
    <s v="&lt;"/>
    <n v="13"/>
    <s v="Porcentaje"/>
    <n v="0"/>
    <n v="0.1"/>
    <m/>
    <s v="Aprobado"/>
    <s v="ANGEL ANTONIO SEARA RIVERA"/>
  </r>
  <r>
    <x v="20"/>
    <s v="JUAN PABLO"/>
    <s v="PIZARRO RAHIL"/>
    <s v="ydiaz@evaluar.pe"/>
    <s v="AXON CHILE"/>
    <s v="GERENTE DE DISTRITO"/>
    <s v="GERENTE DE DISTRITO"/>
    <s v="GERENTE DE DISTRITO"/>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JOSE LUIS OTAROLA CORNEJO"/>
  </r>
  <r>
    <x v="20"/>
    <s v="JUAN PABLO"/>
    <s v="PIZARRO RAHIL"/>
    <s v="ydiaz@evaluar.pe"/>
    <s v="AXON CHILE"/>
    <s v="GERENTE DE DISTRITO"/>
    <s v="GERENTE DE DISTRITO"/>
    <s v="GERENTE DE DISTRITO"/>
    <s v="Compliance"/>
    <s v="Cumplir haciendo lo correcto en dos SOP críticos del área, MM y MG además del SOP de T&amp;E (rendición de Gastos)."/>
    <s v="1) 0 desvíos graves y sin repeticiones y un máximo de 3 desvíos menores, sin repeticiones, en los monitoreos año 2022. 100%"/>
    <s v="="/>
    <n v="100"/>
    <s v="Porcentaje"/>
    <n v="0"/>
    <n v="0.15"/>
    <m/>
    <s v="Aprobado"/>
    <s v="JOSE LUIS OTAROLA CORNEJO"/>
  </r>
  <r>
    <x v="20"/>
    <s v="JUAN PABLO"/>
    <s v="PIZARRO RAHIL"/>
    <s v="ydiaz@evaluar.pe"/>
    <s v="AXON CHILE"/>
    <s v="GERENTE DE DISTRITO"/>
    <s v="GERENTE DE DISTRITO"/>
    <s v="GERENTE DE DISTRITO"/>
    <s v="Ejecución fina al plan Táctico"/>
    <s v="Se cumplirá, dando foco a las acciones, en los Target Q1-Q3, de los Driver De Crecimiento (Alflorex y Muno 5) dando frecuencia (90% cobertura presencial o virtual &gt;=2 por ciclo) y mensaje acordada en plan."/>
    <s v="Seguimiento Mensual a las acciones en Q1-Q3 (Acciones de MKT, Frecuencia de impactos, mensaje correcto. 1) &gt;3 contactos Q1-Q3. 2) &gt;= 1 reunión institución clave para marca Driver. 3) 85% de asistencia Q1-Q3 a Eventos Axon y congresos internacionales."/>
    <s v="&gt;="/>
    <n v="85"/>
    <s v="Porcentaje"/>
    <n v="0"/>
    <n v="0.15"/>
    <m/>
    <s v="Aprobado"/>
    <s v="JOSE LUIS OTAROLA CORNEJO"/>
  </r>
  <r>
    <x v="20"/>
    <s v="JUAN PABLO"/>
    <s v="PIZARRO RAHIL"/>
    <s v="ydiaz@evaluar.pe"/>
    <s v="AXON CHILE"/>
    <s v="GERENTE DE DISTRITO"/>
    <s v="GERENTE DE DISTRITO"/>
    <s v="GERENTE DE DISTRITO"/>
    <s v="Lograr la Venta Compañía para el 2022 de CLP $ 32.279.875.864"/>
    <s v="Lograr la Venta Compañía para el 2022 de CLP $ 32.279.875.864"/>
    <s v="Meta Min al 80% de CLP $25.823.900.691 y una máxima o superior a 111% de CLP$35.669.262.827"/>
    <s v="="/>
    <n v="100"/>
    <s v="Porcentaje"/>
    <n v="0.01"/>
    <n v="0.3"/>
    <m/>
    <s v="Aprobado"/>
    <s v="JOSE LUIS OTAROLA CORNEJO"/>
  </r>
  <r>
    <x v="20"/>
    <s v="JUAN PABLO"/>
    <s v="PIZARRO RAHIL"/>
    <s v="ydiaz@evaluar.pe"/>
    <s v="AXON CHILE"/>
    <s v="GERENTE DE DISTRITO"/>
    <s v="GERENTE DE DISTRITO"/>
    <s v="GERENTE DE DISTRITO"/>
    <s v="Profesionalización de FFVV"/>
    <s v="Se cumplirá con tres puntos: 1) Midiendo la productividad de la FFVV, con Crecimiento de MS% en receta y venta. 2) Entrenamiento constante a la FFVV, con mediciones y evaluaciones trimestrales desde el área de Entrenamiento. 3) 80% del tiempo de trabajo en terreno con FFVV con foco en Q1, Q2 y Q3.Lograr el año 2022, tener una FFVV de alto desempeños con excelencia en la ejecución de cada plan táctico por marca."/>
    <s v="1) Revisión Trimestral del MS% de recetas (SFO) y venta (TD). Médicos del mercado relevante, médicos del Kardex, médicos que nos recetan Q1-Q3). 2) Evaluación Trimestral en terreno y escrita (Analisis de Target,Técnicas de venta, y producto ( &lt; 85% de cumplimiento). 3) Reporte SFO visita acompañada. 1) Alflorex 34% MS, Levia 9% MS, Muno 20% MS y Perenteryl 65% MS (TD). 2) Información SFO &gt;=85% cumplimiento. 3) &gt;=80% visitas a médicos Q1, Q2 y Q3."/>
    <s v="&gt;="/>
    <n v="80"/>
    <s v="Porcentaje"/>
    <n v="0"/>
    <n v="0.1"/>
    <m/>
    <s v="Aprobado"/>
    <s v="JOSE LUIS OTAROLA CORNEJO"/>
  </r>
  <r>
    <x v="21"/>
    <s v="JULIO CESAR"/>
    <s v="GUTIERREZ JIMENEZ"/>
    <s v="jgutierrez@axon-pharma.com"/>
    <s v="AXON CHILE"/>
    <s v="GERENTE DE ENTRENAMIENTO"/>
    <s v="GERENTE DE ENTRENAMIENTO"/>
    <s v="GERENTE DE ENTRENAMIENTO"/>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JOSE LUIS OTAROLA CORNEJO"/>
  </r>
  <r>
    <x v="21"/>
    <s v="JULIO CESAR"/>
    <s v="GUTIERREZ JIMENEZ"/>
    <s v="jgutierrez@axon-pharma.com"/>
    <s v="AXON CHILE"/>
    <s v="GERENTE DE ENTRENAMIENTO"/>
    <s v="GERENTE DE ENTRENAMIENTO"/>
    <s v="GERENTE DE ENTRENAMIENTO"/>
    <s v="Asegurar el entrenamiento de nuestras políticas, Compliance"/>
    <s v="Cumplir con los SOP de MM/MG y T&amp;E (rendición de gastos)"/>
    <s v="Cumplir con 0 desvíos graves y sin repeticiones, máximo de 3 desvíos menores sin repeticiones en los monitoreos año 2022."/>
    <s v="="/>
    <n v="100"/>
    <s v="Porcentaje"/>
    <n v="1"/>
    <n v="0.1"/>
    <m/>
    <s v="Aprobado"/>
    <s v="JOSE LUIS OTAROLA CORNEJO"/>
  </r>
  <r>
    <x v="21"/>
    <s v="JULIO CESAR"/>
    <s v="GUTIERREZ JIMENEZ"/>
    <s v="jgutierrez@axon-pharma.com"/>
    <s v="AXON CHILE"/>
    <s v="GERENTE DE ENTRENAMIENTO"/>
    <s v="GERENTE DE ENTRENAMIENTO"/>
    <s v="GERENTE DE ENTRENAMIENTO"/>
    <s v="Elaborar un proceso de On Boarding para la FFVV"/>
    <s v="Disponer de un proceso de On Boarding claro y definido con tiempos, plazos, objetivos, responsables de su implementación. Alineado con RRHH"/>
    <s v="Presentar el proyecto terminado al 30 de abril del 2022 e implementarlo el segundo semestre del 2022."/>
    <s v="="/>
    <n v="100"/>
    <s v="Porcentaje"/>
    <n v="1"/>
    <n v="0.1"/>
    <m/>
    <s v="Aprobado"/>
    <s v="JOSE LUIS OTAROLA CORNEJO"/>
  </r>
  <r>
    <x v="21"/>
    <s v="JULIO CESAR"/>
    <s v="GUTIERREZ JIMENEZ"/>
    <s v="jgutierrez@axon-pharma.com"/>
    <s v="AXON CHILE"/>
    <s v="GERENTE DE ENTRENAMIENTO"/>
    <s v="GERENTE DE ENTRENAMIENTO"/>
    <s v="GERENTE DE ENTRENAMIENTO"/>
    <s v="Lograr la profesionalización de la FFVV"/>
    <s v="1. Disminuir el % de rotación de la FFVV en forma involuntaria del año 2021 ("/>
    <s v="1. No superar el 13% de rotación involuntaria de la FFVV el año 2022 2. Superar el % de MS en Rx de los médicos Q1 al Q3 trimestralmente considerando la base primer Q. Tegretal CR lograr 29.600 cajas en el plan ministerial. 3.-Lograr el 85% en los test de conocimiento de los productos foco y en las evaluaciones de Role Play."/>
    <s v="&gt;="/>
    <n v="85"/>
    <s v="Porcentaje"/>
    <n v="1"/>
    <n v="0.2"/>
    <m/>
    <s v="Aprobado"/>
    <s v="JOSE LUIS OTAROLA CORNEJO"/>
  </r>
  <r>
    <x v="21"/>
    <s v="JULIO CESAR"/>
    <s v="GUTIERREZ JIMENEZ"/>
    <s v="jgutierrez@axon-pharma.com"/>
    <s v="AXON CHILE"/>
    <s v="GERENTE DE ENTRENAMIENTO"/>
    <s v="GERENTE DE ENTRENAMIENTO"/>
    <s v="GERENTE DE ENTRENAMIENTO"/>
    <s v="Lograr la Venta Compañía para el 2022 de CLP $ 32.279.875.864"/>
    <s v="Lograr la Venta Compañía para el 2022 de CLP $ 32.279.875.864"/>
    <s v="Meta Min al 80% de CLP $25.823.900.691 y una máxima o superior a 111% de CLP$35.669.262.827"/>
    <s v="="/>
    <n v="100"/>
    <s v="Porcentaje"/>
    <n v="0.01"/>
    <n v="0.3"/>
    <m/>
    <s v="Aprobado"/>
    <s v="JOSE LUIS OTAROLA CORNEJO"/>
  </r>
  <r>
    <x v="22"/>
    <s v="LEOPOLDO ENRIQUE"/>
    <s v="BRANDENBURG MANSILLA"/>
    <s v="ydiaz@evaluar.pe"/>
    <s v="AXON CHILE"/>
    <s v="GERENTE DE DISTRITO"/>
    <s v="GERENTE DE DISTRITO"/>
    <s v="GERENTE DE DISTRITO"/>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JOSE LUIS OTAROLA CORNEJO"/>
  </r>
  <r>
    <x v="22"/>
    <s v="LEOPOLDO ENRIQUE"/>
    <s v="BRANDENBURG MANSILLA"/>
    <s v="ydiaz@evaluar.pe"/>
    <s v="AXON CHILE"/>
    <s v="GERENTE DE DISTRITO"/>
    <s v="GERENTE DE DISTRITO"/>
    <s v="GERENTE DE DISTRITO"/>
    <s v="Cumplir con todas las políticas de Compliance"/>
    <s v="Cumplir haciendo lo correcto en dos SOP críticos del área, MM y MG además del SOP de T&amp;E (rendición de Gastos)."/>
    <s v="1) 0 desvíos graves y sin repeticiones y un máximo de 3 desvíos menores, sin repeticiones, en los monitoreos año 2022."/>
    <s v="="/>
    <n v="100"/>
    <s v="Valor"/>
    <n v="1"/>
    <n v="0.15"/>
    <m/>
    <s v="Aprobado"/>
    <s v="JOSE LUIS OTAROLA CORNEJO"/>
  </r>
  <r>
    <x v="22"/>
    <s v="LEOPOLDO ENRIQUE"/>
    <s v="BRANDENBURG MANSILLA"/>
    <s v="ydiaz@evaluar.pe"/>
    <s v="AXON CHILE"/>
    <s v="GERENTE DE DISTRITO"/>
    <s v="GERENTE DE DISTRITO"/>
    <s v="GERENTE DE DISTRITO"/>
    <s v="Ejecución fina al plan Táctico"/>
    <s v="Se cumplirá, dando foco a las acciones, en los Target Q1-Q3, de los Driver De Crecimiento de Galvus, Entresto dando frecuencia y mensaje acordada en plan."/>
    <s v="Seguimiento Mensual a las acciones en Q1-Q3 (Acciones de MKT, Frecuencia de impactos, mensaje correcto. Frecuencia de impactos a los Quintiles definidos Q1 a Q3"/>
    <s v="&gt;="/>
    <n v="2"/>
    <s v="Valor"/>
    <n v="0.9"/>
    <n v="0.1"/>
    <m/>
    <s v="Aprobado"/>
    <s v="JOSE LUIS OTAROLA CORNEJO"/>
  </r>
  <r>
    <x v="22"/>
    <s v="LEOPOLDO ENRIQUE"/>
    <s v="BRANDENBURG MANSILLA"/>
    <s v="ydiaz@evaluar.pe"/>
    <s v="AXON CHILE"/>
    <s v="GERENTE DE DISTRITO"/>
    <s v="GERENTE DE DISTRITO"/>
    <s v="GERENTE DE DISTRITO"/>
    <s v="Lograr la Venta Compañía para el 2022 de CLP $ 32.279.875.864"/>
    <s v="Lograr la Venta Compañía para el 2022 de CLP $ 32.279.875.864"/>
    <s v="Meta Min al 80% de CLP $25.823.900.691 y una máxima o superior a 111% de CLP$35.669.262.827"/>
    <s v="="/>
    <n v="100"/>
    <s v="Porcentaje"/>
    <n v="0.01"/>
    <n v="0.3"/>
    <m/>
    <s v="Aprobado"/>
    <s v="JOSE LUIS OTAROLA CORNEJO"/>
  </r>
  <r>
    <x v="22"/>
    <s v="LEOPOLDO ENRIQUE"/>
    <s v="BRANDENBURG MANSILLA"/>
    <s v="ydiaz@evaluar.pe"/>
    <s v="AXON CHILE"/>
    <s v="GERENTE DE DISTRITO"/>
    <s v="GERENTE DE DISTRITO"/>
    <s v="GERENTE DE DISTRITO"/>
    <s v="Profesionalización de FFVV"/>
    <s v="Se cumplirá con tres puntos: 1) Midiendo la productividad de la FFVV, con Crecimiento de MS% en venta de Galvus, Entresto , medidas en gráficos de Target. 2) Entrenamiento constante a la FFVV, con mediciones y evaluaciones trimestrales desde el área de Entrenamiento. 3) 80% del tiempo de trabajo en terreno con FFVV con foco en Q1, Q2 y Q3."/>
    <s v="1) Revisión Trimestral del MS% de venta. (Análisis TD / B2B: Médicos del mercado relevante, médicos del Kardex, médicos que nos recetan Q1-Q3) Con foco en Galvus, Entresto medidas en gráficos de Target. 2) Evaluación Trimestral en terreno y escrita (Análisis de Target, Técnicas de venta, y producto ( &gt; 85% de cumplimiento). 3) Reporte SFO visita acompañada."/>
    <s v="&gt;="/>
    <n v="45"/>
    <s v="Porcentaje"/>
    <n v="0"/>
    <n v="0.15"/>
    <m/>
    <s v="Aprobado"/>
    <s v="JOSE LUIS OTAROLA CORNEJO"/>
  </r>
  <r>
    <x v="23"/>
    <s v="LESLI CAROLINA"/>
    <s v="ARAVENA DONOSO"/>
    <s v="laravena@axon-pharma.com"/>
    <s v="AXON CHILE"/>
    <s v="COMPLIANCE OFFICER"/>
    <s v="COMPLIANCE OFFICER"/>
    <s v="COMPLIANCE OFFICER"/>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ANGEL ANTONIO SEARA RIVERA"/>
  </r>
  <r>
    <x v="23"/>
    <s v="LESLI CAROLINA"/>
    <s v="ARAVENA DONOSO"/>
    <s v="laravena@axon-pharma.com"/>
    <s v="AXON CHILE"/>
    <s v="COMPLIANCE OFFICER"/>
    <s v="COMPLIANCE OFFICER"/>
    <s v="COMPLIANCE OFFICER"/>
    <s v="Auditoría"/>
    <s v="• Planificar la auditoria que realizará nuestro partner (Novartis), identificando los procesos que serán auditados, dando soporte a los equipos para que tengan disponible la documentación que puede ser solicitada y puedan identificar previamente cualquier hallazgo, y preparar a los colaboradores, entregándoles directrices para responder estratégicamente."/>
    <s v="A través de minutas y registros de capacitación."/>
    <s v="&lt;="/>
    <n v="100"/>
    <s v="Porcentaje"/>
    <n v="0"/>
    <n v="0.1"/>
    <m/>
    <s v="Aprobado"/>
    <s v="ANGEL ANTONIO SEARA RIVERA"/>
  </r>
  <r>
    <x v="23"/>
    <s v="LESLI CAROLINA"/>
    <s v="ARAVENA DONOSO"/>
    <s v="laravena@axon-pharma.com"/>
    <s v="AXON CHILE"/>
    <s v="COMPLIANCE OFFICER"/>
    <s v="COMPLIANCE OFFICER"/>
    <s v="COMPLIANCE OFFICER"/>
    <s v="Lograr la Venta Compañía para el 2022 de CLP $ 32.279.875.864"/>
    <s v="Lograr la Venta Compañía para el 2022 de CLP $ 32.279.875.864"/>
    <s v="Meta Min al 80% de CLP $25.823.900.691 y una máxima o superior a 111% de CLP$35.669.262.827"/>
    <s v="="/>
    <n v="100"/>
    <s v="Porcentaje"/>
    <n v="0.01"/>
    <n v="0.3"/>
    <m/>
    <s v="Aprobado"/>
    <s v="ANGEL ANTONIO SEARA RIVERA"/>
  </r>
  <r>
    <x v="23"/>
    <s v="LESLI CAROLINA"/>
    <s v="ARAVENA DONOSO"/>
    <s v="laravena@axon-pharma.com"/>
    <s v="AXON CHILE"/>
    <s v="COMPLIANCE OFFICER"/>
    <s v="COMPLIANCE OFFICER"/>
    <s v="COMPLIANCE OFFICER"/>
    <s v="Monitoreo"/>
    <s v="• Realizar monitoreo del 35% de las actividades 2021. • Entregar resultados en un informe con plazo máximo el 30-oct-2022, definiendo en conjunto con el negocio los planes de remediación. • Hacer seguimiento de las remediaciones."/>
    <s v="A través del informe final de monitoreo."/>
    <s v="&lt;="/>
    <n v="100"/>
    <s v="Porcentaje"/>
    <n v="0"/>
    <n v="0.1"/>
    <m/>
    <s v="Aprobado"/>
    <s v="ANGEL ANTONIO SEARA RIVERA"/>
  </r>
  <r>
    <x v="23"/>
    <s v="LESLI CAROLINA"/>
    <s v="ARAVENA DONOSO"/>
    <s v="laravena@axon-pharma.com"/>
    <s v="AXON CHILE"/>
    <s v="COMPLIANCE OFFICER"/>
    <s v="COMPLIANCE OFFICER"/>
    <s v="COMPLIANCE OFFICER"/>
    <s v="Plan estratégico"/>
    <s v="• Fortalecer y promover el programa de Compliance en las diversas áreas del negocio a través de un Comité de Compliance realizado una vez al mes. • Realizar entrenamiento de las Políticas de Compliance de forma trimestral. • Diseñar e implementar un plan de difusión y comunicación estratégico, donde se enviará una comunicación mensual. • Diseñar un plan de 3-5 años de lo que queremos conseguir y los pasos generales o macro para conseguirlos."/>
    <s v="A través de minutas de los comités, y registro de los entrenamientos realizados, las comunicaciones enviadas, y la entrega del informe estrátegico."/>
    <s v="&lt;="/>
    <n v="100"/>
    <s v="Porcentaje"/>
    <n v="0"/>
    <n v="0.2"/>
    <m/>
    <s v="Aprobado"/>
    <s v="ANGEL ANTONIO SEARA RIVERA"/>
  </r>
  <r>
    <x v="24"/>
    <s v="LILIANA VICTORIA"/>
    <s v="NUÑEZ ROJAS"/>
    <s v="lnunez@axon-pharma.com"/>
    <s v="AXON CHILE"/>
    <s v="PRODUCT MANAGER SR"/>
    <s v="PRODUCT MANAGER SR"/>
    <s v="PRODUCT MANAGER SR"/>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ALEJANDRO JAVIER JIMENEZ LOOSLI"/>
  </r>
  <r>
    <x v="24"/>
    <s v="LILIANA VICTORIA"/>
    <s v="NUÑEZ ROJAS"/>
    <s v="lnunez@axon-pharma.com"/>
    <s v="AXON CHILE"/>
    <s v="PRODUCT MANAGER SR"/>
    <s v="PRODUCT MANAGER SR"/>
    <s v="PRODUCT MANAGER SR"/>
    <s v="Budget Ventas &amp; Gastos"/>
    <s v="Lograr el 100% de cumplimiento de ventas. Budget 2022 $9,517,507,327, para las marcas: Galvus: $2,256,091,936 GalvusMet: $5,912,102,813 Entresto: $ 1,349,312,578) Manteniendo los niveles de inversión autorizadas en el 2022"/>
    <s v="Seguimiento trimestral"/>
    <s v="="/>
    <n v="9517510000"/>
    <s v="Valor"/>
    <n v="1"/>
    <n v="0.14000000000000001"/>
    <m/>
    <s v="Aprobado"/>
    <s v="ALEJANDRO JAVIER JIMENEZ LOOSLI"/>
  </r>
  <r>
    <x v="24"/>
    <s v="LILIANA VICTORIA"/>
    <s v="NUÑEZ ROJAS"/>
    <s v="lnunez@axon-pharma.com"/>
    <s v="AXON CHILE"/>
    <s v="PRODUCT MANAGER SR"/>
    <s v="PRODUCT MANAGER SR"/>
    <s v="PRODUCT MANAGER SR"/>
    <s v="Compliance"/>
    <s v="No contar con desvíos Graves y sin repetición de desvíos menores, durante actividades ocurridas el 2022"/>
    <s v="Dar orden y seguimiento a los SOP de materiales y eventos promo y no promo para Galvus, GalvusMet y Entresto"/>
    <s v="="/>
    <n v="100"/>
    <s v="Porcentaje"/>
    <n v="0"/>
    <n v="0.13"/>
    <m/>
    <s v="Aprobado"/>
    <s v="ALEJANDRO JAVIER JIMENEZ LOOSLI"/>
  </r>
  <r>
    <x v="24"/>
    <s v="LILIANA VICTORIA"/>
    <s v="NUÑEZ ROJAS"/>
    <s v="lnunez@axon-pharma.com"/>
    <s v="AXON CHILE"/>
    <s v="PRODUCT MANAGER SR"/>
    <s v="PRODUCT MANAGER SR"/>
    <s v="PRODUCT MANAGER SR"/>
    <s v="Implementación y Seguimiento"/>
    <s v="Implementación de las tácticas comprometidas en los planes de Marca 2022 mediante un seguimiento mensual y trimestral."/>
    <s v="Revisión trimestral de los gastos de marketing alineado al plan de Marketing de Galvus, GalvusMet y Entresto"/>
    <s v="="/>
    <n v="100"/>
    <s v="Porcentaje"/>
    <n v="0"/>
    <n v="0.13"/>
    <m/>
    <s v="Aprobado"/>
    <s v="ALEJANDRO JAVIER JIMENEZ LOOSLI"/>
  </r>
  <r>
    <x v="24"/>
    <s v="LILIANA VICTORIA"/>
    <s v="NUÑEZ ROJAS"/>
    <s v="lnunez@axon-pharma.com"/>
    <s v="AXON CHILE"/>
    <s v="PRODUCT MANAGER SR"/>
    <s v="PRODUCT MANAGER SR"/>
    <s v="PRODUCT MANAGER SR"/>
    <s v="Lograr la Venta Compañía para el 2022 de CLP $ 32.279.875.864"/>
    <s v="Lograr la Venta Compañía para el 2022 de CLP $ 32.279.875.864"/>
    <s v="Meta Min al 80% de CLP $25.823.900.691 y una máxima o superior a 111% de CLP$35.669.262.827"/>
    <s v="="/>
    <n v="100"/>
    <s v="Porcentaje"/>
    <n v="0.01"/>
    <n v="0.3"/>
    <m/>
    <s v="Aprobado"/>
    <s v="ALEJANDRO JAVIER JIMENEZ LOOSLI"/>
  </r>
  <r>
    <x v="25"/>
    <s v="LORETO ALEJANDRA"/>
    <s v="FLORES FLORES"/>
    <s v="lflores@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JUAN PABLO PIZARRO RAHIL"/>
  </r>
  <r>
    <x v="25"/>
    <s v="LORETO ALEJANDRA"/>
    <s v="FLORES FLORES"/>
    <s v="lflores@axon-pharma.com"/>
    <s v="AXON CHILE"/>
    <s v="REPRESENTANTE MEDICO-FARMACIA"/>
    <s v="REPRESENTANTE MEDICO-FARMACIA"/>
    <s v="REPRESENTANTE MEDICO-FARMACIA"/>
    <s v="Compliance"/>
    <s v="cumplir haciendo lo correcto en dos SOP críticos del área, MM y MG ademas del SOP de T&amp;E rendición de gastos"/>
    <s v="1) 0 desvios graves y sin repeticiones y máximo de 3 desvíos menores, sin repeticiones en los monitoreos años 2022 100%"/>
    <s v="="/>
    <n v="100"/>
    <s v="Porcentaje"/>
    <n v="0"/>
    <n v="0.1"/>
    <m/>
    <s v="Aprobado"/>
    <s v="JUAN PABLO PIZARRO RAHIL"/>
  </r>
  <r>
    <x v="25"/>
    <s v="LORETO ALEJANDRA"/>
    <s v="FLORES FLORES"/>
    <s v="lflores@axon-pharma.com"/>
    <s v="AXON CHILE"/>
    <s v="REPRESENTANTE MEDICO-FARMACIA"/>
    <s v="REPRESENTANTE MEDICO-FARMACIA"/>
    <s v="REPRESENTANTE MEDICO-FARMACIA"/>
    <s v="Ejecución final al plan táctico"/>
    <s v="Se cumplirá ,dando foco a las acciones, en Target Q1-Q3 de los Driver de crecimiento dando frecuencia (90% o virtual&gt;=2 por ciclo ) mensaje acordado en plan."/>
    <s v="seguimiento mensual a las acciones en Q1-Q3 ( acciones de MKT, frecuencia de impactos mensaje correcto ,reportes SFO visitas a médicos ) 1) &gt;=2 contactos Q1-Q3 2)90% coberturas Q1,Q2 y Q3 (&gt;=2). 3) &gt;=1 reunión institución clave para marcas Driver . 4) 85% asistencia Q1-Q3 a reunión institución , eventos Axon y/o congresos internacionales"/>
    <s v="&gt;="/>
    <n v="90"/>
    <s v="Porcentaje"/>
    <n v="0"/>
    <n v="0.15"/>
    <m/>
    <s v="Aprobado"/>
    <s v="JUAN PABLO PIZARRO RAHIL"/>
  </r>
  <r>
    <x v="25"/>
    <s v="LORETO ALEJANDRA"/>
    <s v="FLORES FLORES"/>
    <s v="lflores@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0.01"/>
    <n v="0.3"/>
    <m/>
    <s v="Aprobado"/>
    <s v="JUAN PABLO PIZARRO RAHIL"/>
  </r>
  <r>
    <x v="25"/>
    <s v="LORETO ALEJANDRA"/>
    <s v="FLORES FLORES"/>
    <s v="lflores@axon-pharma.com"/>
    <s v="AXON CHILE"/>
    <s v="REPRESENTANTE MEDICO-FARMACIA"/>
    <s v="REPRESENTANTE MEDICO-FARMACIA"/>
    <s v="REPRESENTANTE MEDICO-FARMACIA"/>
    <s v="Profesionalización de mi rol"/>
    <s v="1) se medira la productividad de mi gestión en marcas Core de mi unidad de negocio, con crecimiento de MS% en ventas y recetas. 2) entrenamiento constante a la fuerza de ventas con mediciones y evaluaciones trimestrales desde el área de entrenamiento"/>
    <s v="1) revision trimestral del MS% (DT) y recetas. (gráficos de Target : médicos del mercado relevantes, médicos del kardec médicos que nos recetas Q1-Q3). 2) Evaluación trimestral en terreno y escrita (análisis de Target técnicas de ventas y productos ( mayor 85% cumplimiento) 1) alflorex 34%MS,Muno 20%MS y perenteryl 65%MS.2)&gt;85% cumplimiento"/>
    <s v="&gt;"/>
    <n v="85"/>
    <s v="Porcentaje"/>
    <n v="0"/>
    <n v="0.15"/>
    <m/>
    <s v="Aprobado"/>
    <s v="JUAN PABLO PIZARRO RAHIL"/>
  </r>
  <r>
    <x v="26"/>
    <s v="LUIS NIBALDO"/>
    <s v="RUBIO DIAZ"/>
    <s v="ydiaz@evaluar.pe"/>
    <s v="AXON CHILE"/>
    <s v="GERENTE DE IT &amp; BI"/>
    <s v="GERENTE DE IT &amp; BI"/>
    <s v="GERENTE DE IT &amp; BI"/>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ANGEL ANTONIO SEARA RIVERA"/>
  </r>
  <r>
    <x v="26"/>
    <s v="LUIS NIBALDO"/>
    <s v="RUBIO DIAZ"/>
    <s v="ydiaz@evaluar.pe"/>
    <s v="AXON CHILE"/>
    <s v="GERENTE DE IT &amp; BI"/>
    <s v="GERENTE DE IT &amp; BI"/>
    <s v="GERENTE DE IT &amp; BI"/>
    <s v="BI"/>
    <s v="1.-Reporte de Ventas Sell IN - Softland 2.-Integración Softlan - Novofarma 3.-Reporte Budget automatizado"/>
    <s v="1 y 2 .- Automatización de Procesos RX RM TD plazo al 30 de Julio 2022 Migración de Softland en Server Entel 30 de Junio 2022 Integracion de Sotfland-Novofarma 30 Octubre 2022 3.- Implementación y uso de reporte 30 de Septiembre 2022"/>
    <s v="&gt;="/>
    <n v="90"/>
    <s v="Porcentaje"/>
    <n v="0"/>
    <n v="0.15"/>
    <m/>
    <s v="Aprobado"/>
    <s v="ANGEL ANTONIO SEARA RIVERA"/>
  </r>
  <r>
    <x v="26"/>
    <s v="LUIS NIBALDO"/>
    <s v="RUBIO DIAZ"/>
    <s v="ydiaz@evaluar.pe"/>
    <s v="AXON CHILE"/>
    <s v="GERENTE DE IT &amp; BI"/>
    <s v="GERENTE DE IT &amp; BI"/>
    <s v="GERENTE DE IT &amp; BI"/>
    <s v="Compliance"/>
    <s v="Ejecutar sistemas cumplir con compliance y remediaciones en tiempo y forma"/>
    <s v="Velar por el complimiento de Sop MM para Disminuir riesgos de eventos de compliance, se realizaran inventarios fisicos a toda la FFVV al menos 1 vez al años al 30 de diciembre 2022 y se buscara optimizar platadorma de CRM para el manejo y registro de MM"/>
    <s v="&gt;="/>
    <n v="90"/>
    <s v="Valor"/>
    <n v="0"/>
    <n v="0.1"/>
    <m/>
    <s v="Aprobado"/>
    <s v="ANGEL ANTONIO SEARA RIVERA"/>
  </r>
  <r>
    <x v="26"/>
    <s v="LUIS NIBALDO"/>
    <s v="RUBIO DIAZ"/>
    <s v="ydiaz@evaluar.pe"/>
    <s v="AXON CHILE"/>
    <s v="GERENTE DE IT &amp; BI"/>
    <s v="GERENTE DE IT &amp; BI"/>
    <s v="GERENTE DE IT &amp; BI"/>
    <s v="Lograr la Venta Compañía para el 2022 de CLP $ 32.279.875.864"/>
    <s v="Lograr la Venta Compañía para el 2022 de CLP $ 32.279.875.864"/>
    <s v="Meta Min al 80% de CLP $25.823.900.691 y una máxima o superior a 111% de CLP$35.669.262.827"/>
    <s v="="/>
    <n v="100"/>
    <s v="Porcentaje"/>
    <n v="0.01"/>
    <n v="0.3"/>
    <m/>
    <s v="Aprobado"/>
    <s v="ANGEL ANTONIO SEARA RIVERA"/>
  </r>
  <r>
    <x v="26"/>
    <s v="LUIS NIBALDO"/>
    <s v="RUBIO DIAZ"/>
    <s v="ydiaz@evaluar.pe"/>
    <s v="AXON CHILE"/>
    <s v="GERENTE DE IT &amp; BI"/>
    <s v="GERENTE DE IT &amp; BI"/>
    <s v="GERENTE DE IT &amp; BI"/>
    <s v="TI"/>
    <s v="1.- Migracion completa a Entel 2.- Manejo de Seguridad 3.- Potenciar uso de officce 264"/>
    <s v="1.- Cierre contrato con Proredes 30 de julio 2022 2.- Relizacion de capaciitación y generar cultura de ciberseguridad al menos realizar 1 entrenamiento trimestrar Abril - Julio - Oct , 2022 3.- Realización de talleres de mejorar uso de plataformas officee , levantar necesidades de areas y ver implementacion de soluciones con Office 30 diciembre 2022"/>
    <s v="&gt;="/>
    <n v="90"/>
    <s v="Porcentaje"/>
    <n v="0"/>
    <n v="0.15"/>
    <m/>
    <s v="Aprobado"/>
    <s v="ANGEL ANTONIO SEARA RIVERA"/>
  </r>
  <r>
    <x v="27"/>
    <s v="MARCELO GABRIEL"/>
    <s v="DIAZ NAUTO"/>
    <s v="mdiaz@axon-pharma.com"/>
    <s v="AXON CHILE"/>
    <s v="COORDINADOR IT"/>
    <s v="COORDINADOR IT"/>
    <s v="COORDINADOR IT"/>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LUIS NIBALDO RUBIO DIAZ"/>
  </r>
  <r>
    <x v="27"/>
    <s v="MARCELO GABRIEL"/>
    <s v="DIAZ NAUTO"/>
    <s v="mdiaz@axon-pharma.com"/>
    <s v="AXON CHILE"/>
    <s v="COORDINADOR IT"/>
    <s v="COORDINADOR IT"/>
    <s v="COORDINADOR IT"/>
    <s v="Explotar herramientas Office 365 para mejorar procesos de las diversas áreas de la compañia."/>
    <s v="Mejorar procesos manuales de aprobaciones de eventos, materiales, contrataciones, desvinculaciones, asignación de recursos, etc, por medio de las aplicaciones Power Automate, vinculando diversas aplicaciones de Office 365 que hoy son utilizadas diariamente por todas las áreas de Axon Pharma. Aplicaciones tales como Teams, Outlook, Forms, Sharepoint, Planner, etc , que permitan automatizar procesos. Primer semestre 2022 Área de Marketing - Segundo Semestre 2022 RRHH"/>
    <s v="- Citar a reunión a cada área, logrando Identificar procesos por áreas que se puedan automatizar. - Crear esquema de proceso de automatización. - Validar con equipo o área de trabajo el flujo a desarrollar. - Chequear funcionamiento de proceso automatizado en conjunto con equipo de trabajo. - Generación de correcciones de uso. - capacitación de usuarios en uso de proceso automatizado. - Lanzamiento de nuevo proceso de automatización a la compañía."/>
    <s v="&lt;"/>
    <n v="90"/>
    <s v="Porcentaje"/>
    <n v="0.9"/>
    <n v="0.1"/>
    <m/>
    <s v="Aprobado"/>
    <s v="LUIS NIBALDO RUBIO DIAZ"/>
  </r>
  <r>
    <x v="27"/>
    <s v="MARCELO GABRIEL"/>
    <s v="DIAZ NAUTO"/>
    <s v="mdiaz@axon-pharma.com"/>
    <s v="AXON CHILE"/>
    <s v="COORDINADOR IT"/>
    <s v="COORDINADOR IT"/>
    <s v="COORDINADOR IT"/>
    <s v="Implementar perfiles de seguridad, que permitan resguardar el acceso, utilidad y confidencialidad de la información."/>
    <s v="Identificar amenazas o riesgos de algún tipo de ataque malicioso al utilizar las herramientas de uso diario de trabajo. Aplicando protocolos y sistemas de seguridad, que permitan a los usuarios no exponer la información corporativa, tanto personal como de equipos de trabajo. Primer semestre 2022: Planificación, cotización y documentación de protocolos corporativos actualizados de uso de equipamiento y acceso a la información. Segundo semestre 2022: Implementación de sistemas y propagación de protocolos de nuevo uso correcto de equipamiento corporativo y accesos."/>
    <s v="- Envió de material de texto o audiovisual informativos vía Correo electrónico. - Pruebas rápidas, que evidencien el resguardo de información de los usuarios. - Generar protocolos de ciberseguridad que indique el proceso a seguir al verse expuesto a un tipo de riesgo o posible amenaza. - Implementar sistema de acceso a servidores utilizando acceso cifrado. - Creación de perfil de protección en la nube de Office 365 utilizando sistemas de antivirus. - Instalar sistemas de antivirus en celulares y equipos corporativos adecuados al perfil de usuario."/>
    <s v="&lt;"/>
    <n v="90"/>
    <s v="Porcentaje"/>
    <n v="0.9"/>
    <n v="0.1"/>
    <m/>
    <s v="Aprobado"/>
    <s v="LUIS NIBALDO RUBIO DIAZ"/>
  </r>
  <r>
    <x v="27"/>
    <s v="MARCELO GABRIEL"/>
    <s v="DIAZ NAUTO"/>
    <s v="mdiaz@axon-pharma.com"/>
    <s v="AXON CHILE"/>
    <s v="COORDINADOR IT"/>
    <s v="COORDINADOR IT"/>
    <s v="COORDINADOR IT"/>
    <s v="implementar servidor de Aplicaciones y bases de datos que permitan mejorar la producción, acceso y rendimiento del software ERP utilizado en la compañía."/>
    <s v="Trasladar servidores softland a nuevo proveedor Entel, que mejorara las características técnicas del servidor, beneficiando el desempeño de éste en cada uno de los módulos utilizados por el equipo de Administración y Finanzas, corrigiendo los errores detectados en las parametrizaciones de personal técnico Softland, entregando también las herramientas de conocimiento y uso necesarias al equipo Axon por medio de capacitaciones programadas. Primer Semestre 2022: Migración Total de equipo contabilidad en servidores softland, trasladando la data y el aplicativo desde Proredes a Entel."/>
    <s v="- Parametrización de módulos por equipo Softland. - Identificación de errores y mejoras en el server y proceso de instalación. - Identificación de módulos softland necesarios para la compañía. - Programación de capacitación de usuarios. - Cotización de servidores Entel a partir de la asesoría del técnico Softland. - Cotización de proceso de reinstalación o migración de máquina virtual en servidores Entel. - Creación de respaldos proredes. - Migración de data y puesta en marcha. - Aplicación de restricciones de acceso y seguridad en el servidor. - Entrega de acceso a usuarios y verificación de funcionamiento de server"/>
    <s v="&lt;"/>
    <n v="90"/>
    <s v="Porcentaje"/>
    <n v="0.9"/>
    <n v="0.2"/>
    <m/>
    <s v="Aprobado"/>
    <s v="LUIS NIBALDO RUBIO DIAZ"/>
  </r>
  <r>
    <x v="27"/>
    <s v="MARCELO GABRIEL"/>
    <s v="DIAZ NAUTO"/>
    <s v="mdiaz@axon-pharma.com"/>
    <s v="AXON CHILE"/>
    <s v="COORDINADOR IT"/>
    <s v="COORDINADOR IT"/>
    <s v="COORDINADOR IT"/>
    <s v="Lograr la Venta Compañía para el 2022 de CLP $ 32.279.875.864"/>
    <s v="Lograr la Venta Compañía para el 2022 de CLP $ 32.279.875.864"/>
    <s v="Meta Min al 80% de CLP $25.823.900.691 y una máxima o superior a 111% de CLP$35.669.262.827"/>
    <s v="="/>
    <n v="100"/>
    <s v="Porcentaje"/>
    <n v="0.01"/>
    <n v="0.3"/>
    <m/>
    <s v="Aprobado"/>
    <s v="LUIS NIBALDO RUBIO DIAZ"/>
  </r>
  <r>
    <x v="28"/>
    <s v="MARIA ALEJANDRA"/>
    <s v="GUEDEZ MARTINEZ"/>
    <s v="mguedez@axon-pharma.com"/>
    <s v="AXON CHILE"/>
    <s v="PRODUCT MANAGER"/>
    <s v="PRODUCT MANAGER"/>
    <s v="PRODUCT MANAGER"/>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ALEJANDRO JAVIER JIMENEZ LOOSLI"/>
  </r>
  <r>
    <x v="28"/>
    <s v="MARIA ALEJANDRA"/>
    <s v="GUEDEZ MARTINEZ"/>
    <s v="mguedez@axon-pharma.com"/>
    <s v="AXON CHILE"/>
    <s v="PRODUCT MANAGER"/>
    <s v="PRODUCT MANAGER"/>
    <s v="PRODUCT MANAGER"/>
    <s v="Compliance"/>
    <s v="No contar con desvíos Graves y sin repetición de desvíos menores, durante actividades ocurridas el 2022"/>
    <s v="En unidades"/>
    <s v="="/>
    <n v="100"/>
    <s v="Porcentaje"/>
    <n v="0"/>
    <n v="0.14000000000000001"/>
    <m/>
    <s v="Aprobado"/>
    <s v="ALEJANDRO JAVIER JIMENEZ LOOSLI"/>
  </r>
  <r>
    <x v="28"/>
    <s v="MARIA ALEJANDRA"/>
    <s v="GUEDEZ MARTINEZ"/>
    <s v="mguedez@axon-pharma.com"/>
    <s v="AXON CHILE"/>
    <s v="PRODUCT MANAGER"/>
    <s v="PRODUCT MANAGER"/>
    <s v="PRODUCT MANAGER"/>
    <s v="Implementación"/>
    <s v="Implementación de las tácticas comprometidas en los planes de Marca 2022 mediante un seguimientos mensuales, logrando la inversión mensual proyectada para cada uno de los Q."/>
    <s v="En valores"/>
    <s v="="/>
    <n v="100"/>
    <s v="Valor"/>
    <n v="0"/>
    <n v="0.13"/>
    <m/>
    <s v="Aprobado"/>
    <s v="ALEJANDRO JAVIER JIMENEZ LOOSLI"/>
  </r>
  <r>
    <x v="28"/>
    <s v="MARIA ALEJANDRA"/>
    <s v="GUEDEZ MARTINEZ"/>
    <s v="mguedez@axon-pharma.com"/>
    <s v="AXON CHILE"/>
    <s v="PRODUCT MANAGER"/>
    <s v="PRODUCT MANAGER"/>
    <s v="PRODUCT MANAGER"/>
    <s v="Lograr el 100% de cumplimiento de ventas Budget 2022:"/>
    <s v="Alflorex 2.490.785.151 Perenteryl 3.432.906.000 manteniendo los niveles de inversión autorizadas para el BP en el 2022."/>
    <s v="En valores"/>
    <s v="&lt;="/>
    <n v="100"/>
    <s v="Porcentaje"/>
    <n v="0"/>
    <n v="0.13"/>
    <m/>
    <s v="Aprobado"/>
    <s v="ALEJANDRO JAVIER JIMENEZ LOOSLI"/>
  </r>
  <r>
    <x v="28"/>
    <s v="MARIA ALEJANDRA"/>
    <s v="GUEDEZ MARTINEZ"/>
    <s v="mguedez@axon-pharma.com"/>
    <s v="AXON CHILE"/>
    <s v="PRODUCT MANAGER"/>
    <s v="PRODUCT MANAGER"/>
    <s v="PRODUCT MANAGER"/>
    <s v="Lograr la Venta Compañía para el 2022 de CLP $ 32.279.875.864"/>
    <s v="Lograr la Venta Compañía para el 2022 de CLP $ 32.279.875.864"/>
    <s v="Meta Min al 80% de CLP $25.823.900.691 y una máxima o superior a 111% de CLP$35.669.262.827"/>
    <s v="="/>
    <n v="100"/>
    <s v="Porcentaje"/>
    <n v="0.01"/>
    <n v="0.3"/>
    <m/>
    <s v="Aprobado"/>
    <s v="ALEJANDRO JAVIER JIMENEZ LOOSLI"/>
  </r>
  <r>
    <x v="29"/>
    <s v="MARIA ALEJANDRA"/>
    <s v="JUICA CABRERA"/>
    <s v="ajuica@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JUAN PABLO PIZARRO RAHIL"/>
  </r>
  <r>
    <x v="29"/>
    <s v="MARIA ALEJANDRA"/>
    <s v="JUICA CABRERA"/>
    <s v="ajuica@axon-pharma.com"/>
    <s v="AXON CHILE"/>
    <s v="REPRESENTANTE MEDICO-FARMACIA"/>
    <s v="REPRESENTANTE MEDICO-FARMACIA"/>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100%"/>
    <s v="="/>
    <n v="100"/>
    <s v="Porcentaje"/>
    <n v="0"/>
    <n v="0.1"/>
    <m/>
    <s v="Aprobado"/>
    <s v="JUAN PABLO PIZARRO RAHIL"/>
  </r>
  <r>
    <x v="29"/>
    <s v="MARIA ALEJANDRA"/>
    <s v="JUICA CABRERA"/>
    <s v="ajuica@axon-pharma.com"/>
    <s v="AXON CHILE"/>
    <s v="REPRESENTANTE MEDICO-FARMACIA"/>
    <s v="REPRESENTANTE MEDICO-FARMACIA"/>
    <s v="REPRESENTANTE MEDICO-FARMACIA"/>
    <s v="Ejecución final al plan Táctico"/>
    <s v="Se cumplirá, dando foco a las acciones, en los Target Q1-Q3, de los Driver De Crecimiento dando frecuencia (90% cobertura presencial o virtual &gt;=2 por ciclo) y mensaje acordada en plan."/>
    <s v="Seguimiento Mensual a las acciones en Q1-Q3 (Acciones de MKT, Frecuencia de impactos, mensaje correcto, reporte SFO visitas a médicos). 1) &gt;=2contactos Q1-Q3. 2) 90% cobertura Q1, Q2 y Q3 (&gt;=2). 3) &gt;= 1 reunión institucion clave para marca Driver. 3) 85% de asistencia Q1-Q3 a Reunión institución, Eventos Axon y/o congresos interancionales."/>
    <s v="&gt;="/>
    <n v="90"/>
    <s v="Porcentaje"/>
    <n v="0"/>
    <n v="0.15"/>
    <m/>
    <s v="Aprobado"/>
    <s v="JUAN PABLO PIZARRO RAHIL"/>
  </r>
  <r>
    <x v="29"/>
    <s v="MARIA ALEJANDRA"/>
    <s v="JUICA CABRERA"/>
    <s v="ajuica@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0.01"/>
    <n v="0.3"/>
    <m/>
    <s v="Aprobado"/>
    <s v="JUAN PABLO PIZARRO RAHIL"/>
  </r>
  <r>
    <x v="29"/>
    <s v="MARIA ALEJANDRA"/>
    <s v="JUICA CABRERA"/>
    <s v="ajuica@axon-pharma.com"/>
    <s v="AXON CHILE"/>
    <s v="REPRESENTANTE MEDICO-FARMACIA"/>
    <s v="REPRESENTANTE MEDICO-FARMACIA"/>
    <s v="REPRESENTANTE MEDICO-FARMACIA"/>
    <s v="Profesionalización de mi Rol"/>
    <s v="1) Se medirá la productividad de mi gestion en Marcas Core de mi unidad de negocio, con Crecimiento de MS% en ventas y recetas. 2) Entrenamiento constante a la FFVV, con mediciones y evaluaciones trimestrales desde el área de Entrenamiento."/>
    <s v="1)Revisión Trimestral del MS% de ventas (TD) y recetas. (Graficos de Target: Médicos del mercado relevante, médicos del Kardex, médicos que nos recetan Q1-Q3). 2) Evaluación Trimestral en terreno y escrita (Analisis de Target,Técnicas de venta, y producto ( &gt;85% de cumplimiento). 1) Alflorex 34% MS, Muno 20% MS y Perenteryl 65% MS. 2) &gt;85% cumplimiento."/>
    <s v="&gt;"/>
    <n v="85"/>
    <s v="Porcentaje"/>
    <n v="0"/>
    <n v="0.15"/>
    <m/>
    <s v="Aprobado"/>
    <s v="JUAN PABLO PIZARRO RAHIL"/>
  </r>
  <r>
    <x v="30"/>
    <s v="MARIA ELIANA"/>
    <s v="CABRERA VILLALOBOS"/>
    <s v="mcabrera@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FRANCISCO JAVIER ROJAS ACOSTA"/>
  </r>
  <r>
    <x v="30"/>
    <s v="MARIA ELIANA"/>
    <s v="CABRERA VILLALOBOS"/>
    <s v="mcabrera@axon-pharma.com"/>
    <s v="AXON CHILE"/>
    <s v="REPRESENTANTE MEDICO-FARMACIA"/>
    <s v="REPRESENTANTE MEDICO-FARMACIA"/>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100%"/>
    <s v="="/>
    <n v="100"/>
    <s v="Porcentaje"/>
    <n v="0"/>
    <n v="0.15"/>
    <m/>
    <s v="Aprobado"/>
    <s v="FRANCISCO JAVIER ROJAS ACOSTA"/>
  </r>
  <r>
    <x v="30"/>
    <s v="MARIA ELIANA"/>
    <s v="CABRERA VILLALOBOS"/>
    <s v="mcabrera@axon-pharma.com"/>
    <s v="AXON CHILE"/>
    <s v="REPRESENTANTE MEDICO-FARMACIA"/>
    <s v="REPRESENTANTE MEDICO-FARMACIA"/>
    <s v="REPRESENTANTE MEDICO-FARMACIA"/>
    <s v="Ejecución final al plan Táctico"/>
    <s v="Se cumplirá, dando foco a las acciones, en los Target Q1-Q3, de los Driver De Crecimiento dando frecuencia (90% cobertura presencial o virtual &gt;=2 por ciclo) y mensaje acordada en plan."/>
    <s v="Seguimiento Mensual a las acciones en Q1-Q3 (Acciones de MKT, Frecuencia de impactos, mensaje correcto, reporte SFO visitas a médicos). 1) &gt;=2contactos Q1-Q3. 2) 90% cobertura Q1, Q2 y Q3 (&gt;=2). 3) &gt;= 1 reunión institucion clave para marca Driver. 3) 85% de asistencia Q1-Q3 a Reunión institución, Eventos Axon y/o congresos interancionales."/>
    <s v="&gt;="/>
    <n v="90"/>
    <s v="Porcentaje"/>
    <n v="0"/>
    <n v="0.1"/>
    <m/>
    <s v="Aprobado"/>
    <s v="FRANCISCO JAVIER ROJAS ACOSTA"/>
  </r>
  <r>
    <x v="30"/>
    <s v="MARIA ELIANA"/>
    <s v="CABRERA VILLALOBOS"/>
    <s v="mcabrera@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0.01"/>
    <n v="0.3"/>
    <m/>
    <s v="Aprobado"/>
    <s v="FRANCISCO JAVIER ROJAS ACOSTA"/>
  </r>
  <r>
    <x v="30"/>
    <s v="MARIA ELIANA"/>
    <s v="CABRERA VILLALOBOS"/>
    <s v="mcabrera@axon-pharma.com"/>
    <s v="AXON CHILE"/>
    <s v="REPRESENTANTE MEDICO-FARMACIA"/>
    <s v="REPRESENTANTE MEDICO-FARMACIA"/>
    <s v="REPRESENTANTE MEDICO-FARMACIA"/>
    <s v="Profesionalización de mi Rol"/>
    <s v="1) Se medirá la productividad de mi gestion en Marcas Core de mi unidad de negocio, con Crecimiento de MS% en ventas y recetas. 2) Entrenamiento constante a la FFVV, con mediciones y evaluaciones trimestrales desde el área de Entrenamiento."/>
    <s v="1)Revisión Trimestral del MS% de ventas (TD) y recetas. (Graficos de Target: Médicos del mercado relevante, médicos del Kardex, médicos que nos recetan Q1-Q3). 2) Evaluación Trimestral en terreno y escrita (Analisis de Target,Técnicas de venta, y producto ( &gt;85% de cumplimiento). 1) Alflorex 34% MS, Perenteryl 65% MS. 2) &gt;85% cumplimiento."/>
    <s v="&gt;"/>
    <n v="85"/>
    <s v="Porcentaje"/>
    <n v="0"/>
    <n v="0.15"/>
    <m/>
    <s v="Aprobado"/>
    <s v="FRANCISCO JAVIER ROJAS ACOSTA"/>
  </r>
  <r>
    <x v="31"/>
    <s v="MARIA MERCEDES"/>
    <s v="KENESICH SAAVEDRA"/>
    <s v="ydiaz@evaluar.pe"/>
    <s v="AXON CHILE"/>
    <s v="REGULATORY AFFAIRS HEAD"/>
    <s v="REGULATORY AFFAIRS HEAD"/>
    <s v="REGULATORY AFFAIRS HEAD"/>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ANGEL ANTONIO SEARA RIVERA"/>
  </r>
  <r>
    <x v="31"/>
    <s v="MARIA MERCEDES"/>
    <s v="KENESICH SAAVEDRA"/>
    <s v="ydiaz@evaluar.pe"/>
    <s v="AXON CHILE"/>
    <s v="REGULATORY AFFAIRS HEAD"/>
    <s v="REGULATORY AFFAIRS HEAD"/>
    <s v="REGULATORY AFFAIRS HEAD"/>
    <s v="ASEGURAMIENTO CALIDAD"/>
    <s v="LANZAMIENTO DEL SISTEMA DE GESTION DOCUMENTAL KAWAK A AGOSTO 2022"/>
    <s v="TODO EL PERSONAL CAPACITADO A SEPTIEMBRE 2022"/>
    <s v="="/>
    <n v="100"/>
    <s v="Valor"/>
    <n v="0"/>
    <n v="0.15"/>
    <m/>
    <s v="Aprobado"/>
    <s v="ANGEL ANTONIO SEARA RIVERA"/>
  </r>
  <r>
    <x v="31"/>
    <s v="MARIA MERCEDES"/>
    <s v="KENESICH SAAVEDRA"/>
    <s v="ydiaz@evaluar.pe"/>
    <s v="AXON CHILE"/>
    <s v="REGULATORY AFFAIRS HEAD"/>
    <s v="REGULATORY AFFAIRS HEAD"/>
    <s v="REGULATORY AFFAIRS HEAD"/>
    <s v="FARMACOVIGILANCIA/REGULATORIO"/>
    <s v="Desarrollar el área de FV a Diciembre 2022 mediante la contratación de un profesional químico farmaceútico a Junio 2022"/>
    <s v="Contratación persona QF Reportes mensuales al ISP Conciliaciones al día"/>
    <s v="="/>
    <n v="100"/>
    <s v="Valor"/>
    <n v="0"/>
    <n v="0.1"/>
    <m/>
    <s v="Aprobado"/>
    <s v="ANGEL ANTONIO SEARA RIVERA"/>
  </r>
  <r>
    <x v="31"/>
    <s v="MARIA MERCEDES"/>
    <s v="KENESICH SAAVEDRA"/>
    <s v="ydiaz@evaluar.pe"/>
    <s v="AXON CHILE"/>
    <s v="REGULATORY AFFAIRS HEAD"/>
    <s v="REGULATORY AFFAIRS HEAD"/>
    <s v="REGULATORY AFFAIRS HEAD"/>
    <s v="Lograr la Venta Compañía para el 2022 de CLP $ 32.279.875.864"/>
    <s v="Lograr la Venta Compañía para el 2022 de CLP $ 32.279.875.864"/>
    <s v="Meta Min al 80% de CLP $25.823.900.691 y una máxima o superior a 111% de CLP$35.669.262.827"/>
    <s v="="/>
    <n v="100"/>
    <s v="Porcentaje"/>
    <n v="0.01"/>
    <n v="0.3"/>
    <m/>
    <s v="Aprobado"/>
    <s v="ANGEL ANTONIO SEARA RIVERA"/>
  </r>
  <r>
    <x v="31"/>
    <s v="MARIA MERCEDES"/>
    <s v="KENESICH SAAVEDRA"/>
    <s v="ydiaz@evaluar.pe"/>
    <s v="AXON CHILE"/>
    <s v="REGULATORY AFFAIRS HEAD"/>
    <s v="REGULATORY AFFAIRS HEAD"/>
    <s v="REGULATORY AFFAIRS HEAD"/>
    <s v="REGULATORIO"/>
    <s v="Lograr importación por única vez de Tetmodis o aprobación de nuevo fabricante para evitar quiebre de producto en Junio."/>
    <s v="Mediante resol. sanitaria"/>
    <s v="="/>
    <n v="100"/>
    <s v="Valor"/>
    <n v="0"/>
    <n v="0.15"/>
    <m/>
    <s v="Aprobado"/>
    <s v="ANGEL ANTONIO SEARA RIVERA"/>
  </r>
  <r>
    <x v="32"/>
    <s v="MARIA SOLEDAD"/>
    <s v="RODRIGUEZ BERTANI"/>
    <s v="msrodriguez@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FRANCISCO JAVIER ROJAS ACOSTA"/>
  </r>
  <r>
    <x v="32"/>
    <s v="MARIA SOLEDAD"/>
    <s v="RODRIGUEZ BERTANI"/>
    <s v="msrodriguez@axon-pharma.com"/>
    <s v="AXON CHILE"/>
    <s v="REPRESENTANTE MEDICO-FARMACIA"/>
    <s v="REPRESENTANTE MEDICO-FARMACIA"/>
    <s v="REPRESENTANTE MEDICO-FARMACIA"/>
    <s v="Complace"/>
    <s v="Cumplir haciendo lo correcto en dos SOP criterios del área, MM yMG. Además del SOP de T&amp;E ( rendición de gastos)."/>
    <s v="1) 0 desvíos graves y sin restricciones y un máximo de 3 desvíos menores, sin repeticiones,en los monitoreos año 2022."/>
    <s v="="/>
    <n v="100"/>
    <s v="Porcentaje"/>
    <n v="0"/>
    <n v="0.15"/>
    <m/>
    <s v="Aprobado"/>
    <s v="FRANCISCO JAVIER ROJAS ACOSTA"/>
  </r>
  <r>
    <x v="32"/>
    <s v="MARIA SOLEDAD"/>
    <s v="RODRIGUEZ BERTANI"/>
    <s v="msrodriguez@axon-pharma.com"/>
    <s v="AXON CHILE"/>
    <s v="REPRESENTANTE MEDICO-FARMACIA"/>
    <s v="REPRESENTANTE MEDICO-FARMACIA"/>
    <s v="REPRESENTANTE MEDICO-FARMACIA"/>
    <s v="Ejecución final plan táctico"/>
    <s v="Se cumplirá,dando foco a las acciones, en los target Q1-Q3, de los diversos de crecimiento dando frecuencia ( 90% de cobertura presencial o virtual &gt;=2 por ciclo) y mensaje acordado en plan"/>
    <s v="Seguimiento mensual a las acciones en Q1-Q3 ( acciones de MKT, frecuencia de impacto,reporte SFO visita a médicos). 1) &gt;= 2 contactos Q1-Q3. 2) 90% cobertura Q1,Q2 y Q3 (&gt;=2, 3) &gt;= 1 reunión institucion clave para marca Drive. 3) 85% de asistencia Q1-Q3 a reunión institucional, eventos Axon y/o congresos internacionales."/>
    <s v="&gt;="/>
    <n v="90"/>
    <s v="Porcentaje"/>
    <n v="0"/>
    <n v="0.1"/>
    <m/>
    <s v="Aprobado"/>
    <s v="FRANCISCO JAVIER ROJAS ACOSTA"/>
  </r>
  <r>
    <x v="32"/>
    <s v="MARIA SOLEDAD"/>
    <s v="RODRIGUEZ BERTANI"/>
    <s v="msrodriguez@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0.01"/>
    <n v="0.3"/>
    <m/>
    <s v="Aprobado"/>
    <s v="FRANCISCO JAVIER ROJAS ACOSTA"/>
  </r>
  <r>
    <x v="32"/>
    <s v="MARIA SOLEDAD"/>
    <s v="RODRIGUEZ BERTANI"/>
    <s v="msrodriguez@axon-pharma.com"/>
    <s v="AXON CHILE"/>
    <s v="REPRESENTANTE MEDICO-FARMACIA"/>
    <s v="REPRESENTANTE MEDICO-FARMACIA"/>
    <s v="REPRESENTANTE MEDICO-FARMACIA"/>
    <s v="Profesionalización de mi rol"/>
    <s v="1) Se medirá la productividad de mi gestión en marcas core de mi unidad de negocio, con crecimiento de m 5% en venta y receta. 2) entrenamiento constante a la FFVV, con medición y evaluación trimestral desde el área de entrenamiento."/>
    <s v="1) Revisión trimestral de m5% de ventas (TD) y receta ( gráficos de target: médicos del mercado relevante, médicos del kardex, médicos que nos receten Q1- Q3. 2) evaluación trimestral en terreno y escrita ( análisis de tarjetas, técnicas de venta, y protocolo (&gt;85% de cumplimiento). 1) alflorex 34% MS, muno 20% MS y perenteryl 65% MS. 2) &gt;85% cumplimiento."/>
    <s v="&gt;="/>
    <n v="85"/>
    <s v="Porcentaje"/>
    <n v="0"/>
    <n v="0.15"/>
    <m/>
    <s v="Aprobado"/>
    <s v="FRANCISCO JAVIER ROJAS ACOSTA"/>
  </r>
  <r>
    <x v="33"/>
    <s v="MARIA TERESA"/>
    <s v="LARA ESPINOZA"/>
    <s v="ydiaz@evaluar.pe"/>
    <s v="AXON CHILE"/>
    <s v="GERENTE DE DISTRITO"/>
    <s v="GERENTE DE DISTRITO"/>
    <s v="GERENTE DE DISTRITO"/>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JOSE LUIS OTAROLA CORNEJO"/>
  </r>
  <r>
    <x v="33"/>
    <s v="MARIA TERESA"/>
    <s v="LARA ESPINOZA"/>
    <s v="ydiaz@evaluar.pe"/>
    <s v="AXON CHILE"/>
    <s v="GERENTE DE DISTRITO"/>
    <s v="GERENTE DE DISTRITO"/>
    <s v="GERENTE DE DISTRITO"/>
    <s v="Compliance"/>
    <s v="Cumplir haciendo lo correcto en dos SOP criticos del area, MM y MG además del SOP de T&amp;E (rendición de Gastos)."/>
    <s v="1) Cero desvíos graves y sin repeticiones y un máximo de 3 desvíos menores, sin repeticiones, en los monitoreos año 2022."/>
    <s v="="/>
    <n v="100"/>
    <s v="Porcentaje"/>
    <n v="0"/>
    <n v="0.15"/>
    <m/>
    <s v="Aprobado"/>
    <s v="JOSE LUIS OTAROLA CORNEJO"/>
  </r>
  <r>
    <x v="33"/>
    <s v="MARIA TERESA"/>
    <s v="LARA ESPINOZA"/>
    <s v="ydiaz@evaluar.pe"/>
    <s v="AXON CHILE"/>
    <s v="GERENTE DE DISTRITO"/>
    <s v="GERENTE DE DISTRITO"/>
    <s v="GERENTE DE DISTRITO"/>
    <s v="Ejecución fina al plan Táctico"/>
    <s v="Se cumplirá, dando foco a las acciones, en los Target Q1- Q2 - -Q3, de los Driver de Crecimiento de Tegretal CR, Trileptal, y Ritalin, dando frecuencia y mensaje acordada en plan."/>
    <s v="Seguimiento Mensual a las acciones en Q1-Q3 (Acciones de MKT, Frecuencia de impactos, mensaje correcto. 1)&lt;= 1 reunión institución clave para marca Driver. 2) 85% de asistencia Q1-Q3 a Eventos Axon y congresos internacionales."/>
    <s v="&gt;="/>
    <n v="100"/>
    <s v="Porcentaje"/>
    <n v="0"/>
    <n v="0.15"/>
    <m/>
    <s v="Aprobado"/>
    <s v="JOSE LUIS OTAROLA CORNEJO"/>
  </r>
  <r>
    <x v="33"/>
    <s v="MARIA TERESA"/>
    <s v="LARA ESPINOZA"/>
    <s v="ydiaz@evaluar.pe"/>
    <s v="AXON CHILE"/>
    <s v="GERENTE DE DISTRITO"/>
    <s v="GERENTE DE DISTRITO"/>
    <s v="GERENTE DE DISTRITO"/>
    <s v="Lograr la Venta Compañía para el 2022 de CLP $ 32.279.875.864"/>
    <s v="Lograr la Venta Compañía para el 2022 de CLP $ 32.279.875.864"/>
    <s v="Meta Min al 80% de CLP $25.823.900.691 y una máxima o superior a 111% de CLP$35.669.262.827"/>
    <s v="="/>
    <n v="100"/>
    <s v="Porcentaje"/>
    <n v="0.01"/>
    <n v="0.3"/>
    <m/>
    <s v="Aprobado"/>
    <s v="JOSE LUIS OTAROLA CORNEJO"/>
  </r>
  <r>
    <x v="33"/>
    <s v="MARIA TERESA"/>
    <s v="LARA ESPINOZA"/>
    <s v="ydiaz@evaluar.pe"/>
    <s v="AXON CHILE"/>
    <s v="GERENTE DE DISTRITO"/>
    <s v="GERENTE DE DISTRITO"/>
    <s v="GERENTE DE DISTRITO"/>
    <s v="Profesionalización de FFVV"/>
    <s v="Lograr el año 2022, tener una FFVV de alto desempeños con excelencia en la ejecución de cada plan táctico por marca"/>
    <s v="1)Planes tácticos claros por marca, medidos quincenalmente con BI (B2B) y Trimestralmetne con graficos Target (MS en Rx y TD % MS. 2) Con el % de rotación en FFVV, versus año 2021 (19%) &gt; % de rotación esperada año 2022 (13%), logrando un proceso de Seleccion más robusto y detallado, plan de entrenamiento y seguimiento del GD en terreno (Análisis de Target, Técnicas de venta, y producto ( &lt; 85% de cumplimiento). 3) Calibración Semestral de FFVV presentada del area de ventas a RRHH y comité comercial (Junio y Noviembre) del 2022."/>
    <s v="&gt;="/>
    <n v="100"/>
    <s v="Porcentaje"/>
    <n v="0"/>
    <n v="0.1"/>
    <m/>
    <s v="Aprobado"/>
    <s v="JOSE LUIS OTAROLA CORNEJO"/>
  </r>
  <r>
    <x v="34"/>
    <s v="MAURICIO EDUARDO"/>
    <s v="TRIGO TAPIA"/>
    <s v="mtrigo@axon-pharma.com"/>
    <s v="AXON CHILE"/>
    <s v="JEFE DE TESORERIA"/>
    <s v="JEFE DE TESORERIA"/>
    <s v="JEFE DE TESORERIA"/>
    <s v="Acurracy en proyecciones de caja y control de prestamos"/>
    <s v="Flujos de caja entregados a mas tardar el día 5 de cada mes y la variación entre lo proyectado y lo real , no debe ser superior al 10% Controlar la forma de financiamiento Nivel de endeudamiento, no debe ser superior al monto de los inventarios promedios"/>
    <s v="evaluación"/>
    <s v="="/>
    <n v="14"/>
    <s v="Valor"/>
    <n v="1"/>
    <n v="0.14000000000000001"/>
    <m/>
    <s v="Aprobado"/>
    <s v="ALEX MANUEL CARREÑO LOBOS"/>
  </r>
  <r>
    <x v="34"/>
    <s v="MAURICIO EDUARDO"/>
    <s v="TRIGO TAPIA"/>
    <s v="mtrigo@axon-pharma.com"/>
    <s v="AXON CHILE"/>
    <s v="JEFE DE TESORERIA"/>
    <s v="JEFE DE TESORERIA"/>
    <s v="JEFE DE TESORER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ALEX MANUEL CARREÑO LOBOS"/>
  </r>
  <r>
    <x v="34"/>
    <s v="MAURICIO EDUARDO"/>
    <s v="TRIGO TAPIA"/>
    <s v="mtrigo@axon-pharma.com"/>
    <s v="AXON CHILE"/>
    <s v="JEFE DE TESORERIA"/>
    <s v="JEFE DE TESORERIA"/>
    <s v="JEFE DE TESORERIA"/>
    <s v="Automatización de proceso de pagos"/>
    <s v="Automatización de nominas de pagos Softland Automatización de conciliaciones bancarias Automatización de Aging de Clientes"/>
    <s v="evaluación 31-07-22"/>
    <s v="="/>
    <n v="13"/>
    <s v="Porcentaje"/>
    <n v="0"/>
    <n v="0.13"/>
    <m/>
    <s v="Aprobado"/>
    <s v="ALEX MANUEL CARREÑO LOBOS"/>
  </r>
  <r>
    <x v="34"/>
    <s v="MAURICIO EDUARDO"/>
    <s v="TRIGO TAPIA"/>
    <s v="mtrigo@axon-pharma.com"/>
    <s v="AXON CHILE"/>
    <s v="JEFE DE TESORERIA"/>
    <s v="JEFE DE TESORERIA"/>
    <s v="JEFE DE TESORERIA"/>
    <s v="Lograr la Venta Compañía para el 2022 de CLP $ 32.279.875.864"/>
    <s v="Lograr la Venta Compañía para el 2022 de CLP $ 32.279.875.864"/>
    <s v="Meta Min al 80% de CLP $25.823.900.691 y una máxima o superior a 111% de CLP$35.669.262.827"/>
    <s v="="/>
    <n v="100"/>
    <s v="Porcentaje"/>
    <n v="0.01"/>
    <n v="0.3"/>
    <m/>
    <s v="Aprobado"/>
    <s v="ALEX MANUEL CARREÑO LOBOS"/>
  </r>
  <r>
    <x v="34"/>
    <s v="MAURICIO EDUARDO"/>
    <s v="TRIGO TAPIA"/>
    <s v="mtrigo@axon-pharma.com"/>
    <s v="AXON CHILE"/>
    <s v="JEFE DE TESORERIA"/>
    <s v="JEFE DE TESORERIA"/>
    <s v="JEFE DE TESORERIA"/>
    <s v="Tomar el Control de la Cuentas por Cobrar"/>
    <s v="Control y cuadrar le pago reportado por Novofarma vs la facturación real Generar un Aging cuadrado con Novofarma (mensual) Reportar mensualmente CREYCO Proponer acciones para disminuir cartera vencida"/>
    <s v="mensualmente"/>
    <s v="="/>
    <n v="13"/>
    <s v="Porcentaje"/>
    <n v="1"/>
    <n v="0.13"/>
    <m/>
    <s v="Aprobado"/>
    <s v="ALEX MANUEL CARREÑO LOBOS"/>
  </r>
  <r>
    <x v="35"/>
    <s v="MERIBET CATALINA"/>
    <s v="VILLABLANCA JEREZ"/>
    <s v="mvillablanca@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JUAN PABLO PIZARRO RAHIL"/>
  </r>
  <r>
    <x v="35"/>
    <s v="MERIBET CATALINA"/>
    <s v="VILLABLANCA JEREZ"/>
    <s v="mvillablanca@axon-pharma.com"/>
    <s v="AXON CHILE"/>
    <s v="REPRESENTANTE MEDICO-FARMACIA"/>
    <s v="REPRESENTANTE MEDICO-FARMACIA"/>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100%"/>
    <s v="="/>
    <n v="100"/>
    <s v="Porcentaje"/>
    <n v="0"/>
    <n v="0.1"/>
    <m/>
    <s v="Aprobado"/>
    <s v="JUAN PABLO PIZARRO RAHIL"/>
  </r>
  <r>
    <x v="35"/>
    <s v="MERIBET CATALINA"/>
    <s v="VILLABLANCA JEREZ"/>
    <s v="mvillablanca@axon-pharma.com"/>
    <s v="AXON CHILE"/>
    <s v="REPRESENTANTE MEDICO-FARMACIA"/>
    <s v="REPRESENTANTE MEDICO-FARMACIA"/>
    <s v="REPRESENTANTE MEDICO-FARMACIA"/>
    <s v="Ejecución final al plan Táctico"/>
    <s v="Se cumplirá, dando foco a las acciones, en los Target Q1-Q3, de los Driver De Crecimiento dando frecuencia (90% cobertura presencial o virtual &gt;=2 por ciclo) y mensaje acordada en plan."/>
    <s v="Seguimiento Mensual a las acciones en Q1-Q3 (Acciones de MKT, Frecuencia de impactos, mensaje correcto, reporte SFO visitas a médicos). 1) &gt;=2contactos Q1-Q3. 2) 90% cobertura Q1, Q2 y Q3 (&gt;=2). 3) &gt;= 1 reunión institucion clave para marca Driver. 3) 85% de asistencia Q1-Q3 a Reunión institución, Eventos Axon y/o congresos interancionales."/>
    <s v="&gt;="/>
    <n v="90"/>
    <s v="Porcentaje"/>
    <n v="0"/>
    <n v="0.15"/>
    <m/>
    <s v="Aprobado"/>
    <s v="JUAN PABLO PIZARRO RAHIL"/>
  </r>
  <r>
    <x v="35"/>
    <s v="MERIBET CATALINA"/>
    <s v="VILLABLANCA JEREZ"/>
    <s v="mvillablanca@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0.01"/>
    <n v="0.3"/>
    <m/>
    <s v="Aprobado"/>
    <s v="JUAN PABLO PIZARRO RAHIL"/>
  </r>
  <r>
    <x v="35"/>
    <s v="MERIBET CATALINA"/>
    <s v="VILLABLANCA JEREZ"/>
    <s v="mvillablanca@axon-pharma.com"/>
    <s v="AXON CHILE"/>
    <s v="REPRESENTANTE MEDICO-FARMACIA"/>
    <s v="REPRESENTANTE MEDICO-FARMACIA"/>
    <s v="REPRESENTANTE MEDICO-FARMACIA"/>
    <s v="Profesionalización de mi Rol"/>
    <s v="1) Se medirá la productividad de mi gestion en Marcas Core de mi unidad de negocio, con Crecimiento de MS% en ventas y recetas. 2) Entrenamiento constante a la FFVV, con mediciones y evaluaciones trimestrales desde el área de Entrenamiento."/>
    <s v="1)Revisión Trimestral del MS% de ventas (TD) y recetas. (Graficos de Target: Médicos del mercado relevante, médicos del Kardex, médicos que nos recetan Q1-Q3). 2) Evaluación Trimestral en terreno y escrita (Analisis de Target,Técnicas de venta, y producto ( &gt;85% de cumplimiento). 1) Alflorex 34% MS, Muno 20% MS y Perenteryl 65% MS. 2) &gt;85% cumplimiento."/>
    <s v="&gt;"/>
    <n v="85"/>
    <s v="Porcentaje"/>
    <n v="0"/>
    <n v="0.15"/>
    <m/>
    <s v="Aprobado"/>
    <s v="JUAN PABLO PIZARRO RAHIL"/>
  </r>
  <r>
    <x v="36"/>
    <s v="MILENE PATRICIA"/>
    <s v="GRANDON LILLO"/>
    <s v="mgrandon@axon-pharma.com"/>
    <s v="CHILE"/>
    <s v="GERENTE DE DISTRITO"/>
    <s v="GERENTE DE DISTRITO"/>
    <s v="GERENTE DE DISTRITO"/>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JOSE LUIS OTAROLA CORNEJO"/>
  </r>
  <r>
    <x v="36"/>
    <s v="MILENE PATRICIA"/>
    <s v="GRANDON LILLO"/>
    <s v="mgrandon@axon-pharma.com"/>
    <s v="CHILE"/>
    <s v="GERENTE DE DISTRITO"/>
    <s v="GERENTE DE DISTRITO"/>
    <s v="GERENTE DE DISTRITO"/>
    <s v="Compliance"/>
    <s v="Cumplir haciendo lo correcto en dos SOP criticos del area, MM y MG además del SOP de T&amp;E (rendición de Gastos)."/>
    <s v="1) 0 desvíos graves y sin repeticiones y un máximo de 3 desvíos menores, sin repeticiones, en los monitoreos año 2022. SFO muestras médicas Registro de eventos con documentación de respaldo en tiempo y forma"/>
    <s v="="/>
    <n v="100"/>
    <s v="Porcentaje"/>
    <n v="0"/>
    <n v="0.15"/>
    <m/>
    <s v="Aprobado"/>
    <s v="JOSE LUIS OTAROLA CORNEJO"/>
  </r>
  <r>
    <x v="36"/>
    <s v="MILENE PATRICIA"/>
    <s v="GRANDON LILLO"/>
    <s v="mgrandon@axon-pharma.com"/>
    <s v="CHILE"/>
    <s v="GERENTE DE DISTRITO"/>
    <s v="GERENTE DE DISTRITO"/>
    <s v="GERENTE DE DISTRITO"/>
    <s v="Ejecución plan táctico"/>
    <s v="Se cumplirá, dando foco a las acciones, en los Target Q1-Q3, de los Driver De Crecimiento (Galvus, Entresto, Levia como compañía) dando frecuencia y mensaje acordada en plan. Plan por territorios con clientes de Quintiles y Qx definidos por conocimiento de terreno"/>
    <s v="Seguimiento Mensual a las acciones en Q1-Q3 (Acciones de MKT, Frecuencia de impactos, mensaje correcto Revisión de MS, ventas, prescripciones, Reuniones de educación médica, etc."/>
    <s v="&gt;="/>
    <n v="2"/>
    <s v="Valor"/>
    <n v="0.9"/>
    <n v="0.1"/>
    <m/>
    <s v="Aprobado"/>
    <s v="JOSE LUIS OTAROLA CORNEJO"/>
  </r>
  <r>
    <x v="36"/>
    <s v="MILENE PATRICIA"/>
    <s v="GRANDON LILLO"/>
    <s v="mgrandon@axon-pharma.com"/>
    <s v="CHILE"/>
    <s v="GERENTE DE DISTRITO"/>
    <s v="GERENTE DE DISTRITO"/>
    <s v="GERENTE DE DISTRITO"/>
    <s v="Lograr la Venta Compañía para el 2022 de CLP $ 32.279.875.864"/>
    <s v="Lograr la Venta Compañía para el 2022 de CLP $ 32.279.875.864"/>
    <s v="Meta Min al 80% de CLP $25.823.900.691 y una máxima o superior a 111% de CLP$35.669.262.827"/>
    <s v="="/>
    <n v="100"/>
    <s v="Porcentaje"/>
    <n v="0.01"/>
    <n v="0.3"/>
    <m/>
    <s v="Aprobado"/>
    <s v="JOSE LUIS OTAROLA CORNEJO"/>
  </r>
  <r>
    <x v="36"/>
    <s v="MILENE PATRICIA"/>
    <s v="GRANDON LILLO"/>
    <s v="mgrandon@axon-pharma.com"/>
    <s v="CHILE"/>
    <s v="GERENTE DE DISTRITO"/>
    <s v="GERENTE DE DISTRITO"/>
    <s v="GERENTE DE DISTRITO"/>
    <s v="Profesionalización de FFVV"/>
    <s v="Asegurar la productividad de la FFVV, con Crecimiento de MS% en venta (Galvus y Entresto) medidas en gráficos de Target. 2) Entrenamiento constante a la FFVV, con mediciones y evaluaciones trimestrales desde el área de Entrenamiento. 3) 80% del tiempo de trabajo en terreno con FFVV con foco en Q1, Q2 y Q3."/>
    <s v="1) Revisión Trimestral del MS% de venta. (Análisis TD / B2B: Médicos del mercado relevante, médicos del Kardex, médicos que nos recetan Q1-Q3) (dependiendo de la unidad de negocio: Alflorex, Galvus, Tegretal), medidas en gráficos de Target. 2) Evaluación Trimestral en terreno y escrita (Analisis de Target,Técnicas de venta, y producto ( &lt; 85% de cumplimiento). 3) Reporte SFO visita acompañada."/>
    <s v="&gt;="/>
    <n v="30"/>
    <s v="Porcentaje"/>
    <n v="0"/>
    <n v="0.15"/>
    <m/>
    <s v="Aprobado"/>
    <s v="JOSE LUIS OTAROLA CORNEJO"/>
  </r>
  <r>
    <x v="37"/>
    <s v="NATHALIA ANDREINA"/>
    <s v="VECCHINI FRANCO"/>
    <s v="nvecchini@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Registrado"/>
    <s v="JUAN PABLO PIZARRO RAHIL"/>
  </r>
  <r>
    <x v="37"/>
    <s v="NATHALIA ANDREINA"/>
    <s v="VECCHINI FRANCO"/>
    <s v="nvecchini@axon-pharma.com"/>
    <s v="AXON CHILE"/>
    <s v="REPRESENTANTE MEDICO-FARMACIA"/>
    <s v="REPRESENTANTE MEDICO-FARMACIA"/>
    <s v="REPRESENTANTE MEDICO-FARMACIA"/>
    <s v="COMPLIANCE"/>
    <s v="Cumplir haciendo lo correcto en dos SOP criticos del area, MM y MG además del SOP de T&amp;E (rendición de Gastos)."/>
    <s v=" 1) 0 desvíos graves y sin repeticiones y un máximo de 3 desvíos menores, sin repeticiones, en los monitoreos año 2022. 100%"/>
    <s v="="/>
    <n v="100"/>
    <s v="Porcentaje"/>
    <n v="0"/>
    <n v="0.15"/>
    <m/>
    <s v="Registrado"/>
    <s v="JUAN PABLO PIZARRO RAHIL"/>
  </r>
  <r>
    <x v="37"/>
    <s v="NATHALIA ANDREINA"/>
    <s v="VECCHINI FRANCO"/>
    <s v="nvecchini@axon-pharma.com"/>
    <s v="AXON CHILE"/>
    <s v="REPRESENTANTE MEDICO-FARMACIA"/>
    <s v="REPRESENTANTE MEDICO-FARMACIA"/>
    <s v="REPRESENTANTE MEDICO-FARMACIA"/>
    <s v="EJECUCIÓN FINAL AL PLAN TÁCITO"/>
    <s v="Se cumplirá, dando foco a las acciones, en los Target Q1-Q3, de los Driver De Crecimiento  dando frecuencia (90% cobertura presencial o virtual &gt;=2 por ciclo) y mensaje acordada en plan. "/>
    <s v="Seguimiento Mensual a las acciones en Q1-Q3 (Acciones de MKT, Frecuencia de impactos, mensaje correcto, reporte SFO visitas a médicos). 1) &gt;=2contactos Q1-Q3. 2) 90% cobertura Q1, Q2 y Q3 (&gt;=2). 3)  &gt;= 1 reunión institucion clave para marca Driver. 3) 85% de asistencia Q1-Q3 a Reunión institución, Eventos Axon y/o congresos interancionales."/>
    <s v="&gt;="/>
    <n v="90"/>
    <s v="Porcentaje"/>
    <n v="0"/>
    <n v="0.1"/>
    <m/>
    <s v="Registrado"/>
    <s v="JUAN PABLO PIZARRO RAHIL"/>
  </r>
  <r>
    <x v="37"/>
    <s v="NATHALIA ANDREINA"/>
    <s v="VECCHINI FRANCO"/>
    <s v="nvecchini@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0.01"/>
    <n v="0.3"/>
    <m/>
    <s v="Registrado"/>
    <s v="JUAN PABLO PIZARRO RAHIL"/>
  </r>
  <r>
    <x v="37"/>
    <s v="NATHALIA ANDREINA"/>
    <s v="VECCHINI FRANCO"/>
    <s v="nvecchini@axon-pharma.com"/>
    <s v="AXON CHILE"/>
    <s v="REPRESENTANTE MEDICO-FARMACIA"/>
    <s v="REPRESENTANTE MEDICO-FARMACIA"/>
    <s v="REPRESENTANTE MEDICO-FARMACIA"/>
    <s v="PROFESIONALIZACION DE MI ROL"/>
    <s v="1) Se medirá la productividad de mi gestion en Marcas Core de mi unidad de negocio, con Crecimiento de MS% en ventas y recetas.  2) Entrenamiento constante a la FFVV, con mediciones y evaluaciones trimestrales desde el área de Entrenamiento. "/>
    <s v="1)Revisión Trimestral del MS% de ventas (TD) y recetas. (Graficos de Target: Médicos del mercado relevante, médicos del Kardex, médicos que nos recetan Q1-Q3).   2) Evaluación Trimestral en terreno y escrita (Analisis de Target,Técnicas de venta, y producto ( &gt;85% de cumplimiento).  Alflorex 34% MS, Levia 9% MS, Muno 20% MS y Perenteryl 65% MS. 2) &gt;85% cumplimiento."/>
    <s v="&gt;"/>
    <n v="85"/>
    <s v="Porcentaje"/>
    <n v="0"/>
    <n v="0.15"/>
    <m/>
    <s v="Registrado"/>
    <s v="JUAN PABLO PIZARRO RAHIL"/>
  </r>
  <r>
    <x v="38"/>
    <s v="PAMELA ALEJANDRA"/>
    <s v="DONOSO COCQ"/>
    <s v="pdonoso@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MARIA TERESA LARA ESPINOZA"/>
  </r>
  <r>
    <x v="38"/>
    <s v="PAMELA ALEJANDRA"/>
    <s v="DONOSO COCQ"/>
    <s v="pdonoso@axon-pharma.com"/>
    <s v="AXON CHILE"/>
    <s v="REPRESENTANTE MEDICO-FARMACIA"/>
    <s v="REPRESENTANTE MEDICO-FARMACIA"/>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s v="="/>
    <n v="100"/>
    <s v="Porcentaje"/>
    <n v="0"/>
    <n v="0.15"/>
    <m/>
    <s v="Aprobado"/>
    <s v="MARIA TERESA LARA ESPINOZA"/>
  </r>
  <r>
    <x v="38"/>
    <s v="PAMELA ALEJANDRA"/>
    <s v="DONOSO COCQ"/>
    <s v="pdonoso@axon-pharma.com"/>
    <s v="AXON CHILE"/>
    <s v="REPRESENTANTE MEDICO-FARMACIA"/>
    <s v="REPRESENTANTE MEDICO-FARMACIA"/>
    <s v="REPRESENTANTE MEDICO-FARMACIA"/>
    <s v="Ejecución final al plan Táctico"/>
    <s v="Se cumplirá, dando foco a las acciones, en los Target Q1- Q2 - Q3, de los Driver de Crecimiento Teregetal CR, Trileptal, y Ritalin, dando frecuencia (90% cobertura presencial o virtual &gt;=2 por ciclo) y mensaje acordado en plan."/>
    <s v="Seguimiento Mensual a las acciones en Q1- Q2 - Q3 (Acciones de MKT, Frecuencia de impactos, mensaje correcto, reporte SFO visitas a médicos).1) &gt;=2contactos Q1- Q2- Q3. 2) &gt;= 1 reunión institucion clave para marca Driver. 3) 85% de asistencia Q1- Q2 -Q3 a Eventos Axon y/o congresos interancionales."/>
    <s v="="/>
    <n v="100"/>
    <s v="Porcentaje"/>
    <n v="0"/>
    <n v="0.15"/>
    <m/>
    <s v="Aprobado"/>
    <s v="MARIA TERESA LARA ESPINOZA"/>
  </r>
  <r>
    <x v="38"/>
    <s v="PAMELA ALEJANDRA"/>
    <s v="DONOSO COCQ"/>
    <s v="pdonoso@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0.01"/>
    <n v="0.3"/>
    <m/>
    <s v="Aprobado"/>
    <s v="MARIA TERESA LARA ESPINOZA"/>
  </r>
  <r>
    <x v="38"/>
    <s v="PAMELA ALEJANDRA"/>
    <s v="DONOSO COCQ"/>
    <s v="pdonoso@axon-pharma.com"/>
    <s v="AXON CHILE"/>
    <s v="REPRESENTANTE MEDICO-FARMACIA"/>
    <s v="REPRESENTANTE MEDICO-FARMACIA"/>
    <s v="REPRESENTANTE MEDICO-FARMACIA"/>
    <s v="Profesionalización de mi Rol"/>
    <s v="Se medirá la productividad de mi gestion en mi unidad de negocio, 1) Crecimiento de Tegretal CR , valores, en el Plan Ministerial de Epilepsia, trimestralmente. 2) Entrenamiento constante , con mediciones y evaluaciones trimestrales desde el área de Entrenamiento."/>
    <s v="1) Revisión Trimestral de la venta de Tegretal CR del Programa Ministerial de Epilepsia.Medición Trimestral que incremente el 47,6% unidades. 2) Evaluación Trimestral en terreno y escrita (Analisis de Target,Técnicas de venta, y producto."/>
    <s v="&gt;="/>
    <n v="100"/>
    <s v="Porcentaje"/>
    <n v="0"/>
    <n v="0.1"/>
    <m/>
    <s v="Aprobado"/>
    <s v="MARIA TERESA LARA ESPINOZA"/>
  </r>
  <r>
    <x v="39"/>
    <s v="PAOLA ALEJANDRA"/>
    <s v="CONTRERAS VALLEJOS"/>
    <s v="pcontreras@axon-pharma.com"/>
    <s v="AXON CHILE"/>
    <s v="COORD. ASUNTOS REGULATORIOS"/>
    <s v="COORD. ASUNTOS REGULATORIOS"/>
    <s v="COORD. ASUNTOS REGULATORIOS"/>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MARIA MERCEDES KENESICH SAAVEDRA"/>
  </r>
  <r>
    <x v="39"/>
    <s v="PAOLA ALEJANDRA"/>
    <s v="CONTRERAS VALLEJOS"/>
    <s v="pcontreras@axon-pharma.com"/>
    <s v="AXON CHILE"/>
    <s v="COORD. ASUNTOS REGULATORIOS"/>
    <s v="COORD. ASUNTOS REGULATORIOS"/>
    <s v="COORD. ASUNTOS REGULATORIOS"/>
    <s v="Aseguramiento de Calidad"/>
    <s v="Lanzamiento sistema de gestión documental Kawak a Agosto 2022"/>
    <s v="Todo personal capacitado a Septiembre 2022"/>
    <s v="="/>
    <n v="100"/>
    <s v="Valor"/>
    <n v="0"/>
    <n v="0.15"/>
    <m/>
    <s v="Aprobado"/>
    <s v="MARIA MERCEDES KENESICH SAAVEDRA"/>
  </r>
  <r>
    <x v="39"/>
    <s v="PAOLA ALEJANDRA"/>
    <s v="CONTRERAS VALLEJOS"/>
    <s v="pcontreras@axon-pharma.com"/>
    <s v="AXON CHILE"/>
    <s v="COORD. ASUNTOS REGULATORIOS"/>
    <s v="COORD. ASUNTOS REGULATORIOS"/>
    <s v="COORD. ASUNTOS REGULATORIOS"/>
    <s v="Aseguramiento de Calidad"/>
    <s v="Implementar en Kawak plataforma de registro de no conformidades a Julio 2022"/>
    <s v="Aprobación y entrenamiento de Procedimiento Operativo estándar asociado a proceso en Septiembre 2022"/>
    <s v="="/>
    <n v="100"/>
    <s v="Valor"/>
    <n v="0"/>
    <n v="0.15"/>
    <m/>
    <s v="Aprobado"/>
    <s v="MARIA MERCEDES KENESICH SAAVEDRA"/>
  </r>
  <r>
    <x v="39"/>
    <s v="PAOLA ALEJANDRA"/>
    <s v="CONTRERAS VALLEJOS"/>
    <s v="pcontreras@axon-pharma.com"/>
    <s v="AXON CHILE"/>
    <s v="COORD. ASUNTOS REGULATORIOS"/>
    <s v="COORD. ASUNTOS REGULATORIOS"/>
    <s v="COORD. ASUNTOS REGULATORIOS"/>
    <s v="Asuntos Regulatorios"/>
    <s v="Optimización de proceso de desarrollo/actualización de artes de materiales de empaque de productos a Octubre 2022"/>
    <s v="Migración de artes ya aprobadas a Diciembre 2022"/>
    <s v="&gt;="/>
    <n v="50"/>
    <s v="Valor"/>
    <n v="0"/>
    <n v="0.1"/>
    <m/>
    <s v="Aprobado"/>
    <s v="MARIA MERCEDES KENESICH SAAVEDRA"/>
  </r>
  <r>
    <x v="39"/>
    <s v="PAOLA ALEJANDRA"/>
    <s v="CONTRERAS VALLEJOS"/>
    <s v="pcontreras@axon-pharma.com"/>
    <s v="AXON CHILE"/>
    <s v="COORD. ASUNTOS REGULATORIOS"/>
    <s v="COORD. ASUNTOS REGULATORIOS"/>
    <s v="COORD. ASUNTOS REGULATORIOS"/>
    <s v="Lograr la Venta Compañía para el 2022 de CLP $ 32.279.875.864"/>
    <s v="Lograr la Venta Compañía para el 2022 de CLP $ 32.279.875.864"/>
    <s v="Meta Min al 80% de CLP $25.823.900.691 y una máxima o superior a 111% de CLP$35.669.262.827"/>
    <s v="="/>
    <n v="100"/>
    <s v="Porcentaje"/>
    <n v="0.01"/>
    <n v="0.3"/>
    <m/>
    <s v="Aprobado"/>
    <s v="MARIA MERCEDES KENESICH SAAVEDRA"/>
  </r>
  <r>
    <x v="40"/>
    <s v="PAOLA ALEJANDRA"/>
    <s v="JARA AGURTO"/>
    <s v="pjara@axon-pharma.com"/>
    <s v="AXON CHILE"/>
    <s v="ANALISTA CONTABLE"/>
    <s v="ANALISTA CONTABLE"/>
    <s v="ANALISTA CONTABLE"/>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CARLOS FELIPE OLGUIN MARTINEZ"/>
  </r>
  <r>
    <x v="40"/>
    <s v="PAOLA ALEJANDRA"/>
    <s v="JARA AGURTO"/>
    <s v="pjara@axon-pharma.com"/>
    <s v="AXON CHILE"/>
    <s v="ANALISTA CONTABLE"/>
    <s v="ANALISTA CONTABLE"/>
    <s v="ANALISTA CONTABLE"/>
    <s v="Lograr la Venta Compañía para el 2022 de CLP $ 32.279.875.864"/>
    <s v="Lograr la Venta Compañía para el 2022 de CLP $ 32.279.875.864"/>
    <s v="Meta Min al 80% de CLP $25.823.900.691 y una máxima o superior a 111% de CLP$35.669.262.827"/>
    <s v="="/>
    <n v="100"/>
    <s v="Porcentaje"/>
    <n v="0.01"/>
    <n v="0.3"/>
    <m/>
    <s v="Aprobado"/>
    <s v="CARLOS FELIPE OLGUIN MARTINEZ"/>
  </r>
  <r>
    <x v="40"/>
    <s v="PAOLA ALEJANDRA"/>
    <s v="JARA AGURTO"/>
    <s v="pjara@axon-pharma.com"/>
    <s v="AXON CHILE"/>
    <s v="ANALISTA CONTABLE"/>
    <s v="ANALISTA CONTABLE"/>
    <s v="ANALISTA CONTABLE"/>
    <s v="MODULO DE CONTABILIDAD"/>
    <s v="Homologar los ítem de gastos de la contabilidad con el P&amp;L, para que este reporte se pueda sacar desde softland. Parametrización, del estado de flujo de efectivo método indirecto. Correcta imputación de los centro de costo, (tenemos que sacar un balance y EERR por centro de costo)"/>
    <s v="Termino 01/07/2022"/>
    <s v="="/>
    <n v="10"/>
    <s v="Porcentaje"/>
    <n v="0"/>
    <n v="0.1"/>
    <m/>
    <s v="Aprobado"/>
    <s v="CARLOS FELIPE OLGUIN MARTINEZ"/>
  </r>
  <r>
    <x v="40"/>
    <s v="PAOLA ALEJANDRA"/>
    <s v="JARA AGURTO"/>
    <s v="pjara@axon-pharma.com"/>
    <s v="AXON CHILE"/>
    <s v="ANALISTA CONTABLE"/>
    <s v="ANALISTA CONTABLE"/>
    <s v="ANALISTA CONTABLE"/>
    <s v="MODULO DE ORDENES DE COMPRA"/>
    <s v="Parametrización del sistema, para la correcta contabilización de los gastos por CC e Ítem de gasto (con la ayuda de un consultor de softland)."/>
    <s v="Termino 01/07/2022"/>
    <s v="="/>
    <n v="15"/>
    <s v="Porcentaje"/>
    <n v="0"/>
    <n v="0.15"/>
    <m/>
    <s v="Aprobado"/>
    <s v="CARLOS FELIPE OLGUIN MARTINEZ"/>
  </r>
  <r>
    <x v="40"/>
    <s v="PAOLA ALEJANDRA"/>
    <s v="JARA AGURTO"/>
    <s v="pjara@axon-pharma.com"/>
    <s v="AXON CHILE"/>
    <s v="ANALISTA CONTABLE"/>
    <s v="ANALISTA CONTABLE"/>
    <s v="ANALISTA CONTABLE"/>
    <s v="MODULO DE TESORERIA"/>
    <s v="Emisión mensual de conciliaciones bancarias, para firmarlas en PDF. Cargar la cartola bancaria automática, desde el banco para la conciliación (con la ayuda de un consultor de softland)."/>
    <s v="Termino 01/07/2022"/>
    <s v="="/>
    <n v="15"/>
    <s v="Porcentaje"/>
    <n v="0"/>
    <n v="0.15"/>
    <m/>
    <s v="Aprobado"/>
    <s v="CARLOS FELIPE OLGUIN MARTINEZ"/>
  </r>
  <r>
    <x v="41"/>
    <s v="PATRICIA ALEJANDRA"/>
    <s v="NEGRETE GONZALEZ"/>
    <s v="pnegrete@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FRANCISCO JAVIER ROJAS ACOSTA"/>
  </r>
  <r>
    <x v="41"/>
    <s v="PATRICIA ALEJANDRA"/>
    <s v="NEGRETE GONZALEZ"/>
    <s v="pnegrete@axon-pharma.com"/>
    <s v="AXON CHILE"/>
    <s v="REPRESENTANTE MEDICO-FARMACIA"/>
    <s v="REPRESENTANTE MEDICO-FARMACIA"/>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100%"/>
    <s v="="/>
    <n v="100"/>
    <s v="Porcentaje"/>
    <n v="0"/>
    <n v="0.15"/>
    <m/>
    <s v="Aprobado"/>
    <s v="FRANCISCO JAVIER ROJAS ACOSTA"/>
  </r>
  <r>
    <x v="41"/>
    <s v="PATRICIA ALEJANDRA"/>
    <s v="NEGRETE GONZALEZ"/>
    <s v="pnegrete@axon-pharma.com"/>
    <s v="AXON CHILE"/>
    <s v="REPRESENTANTE MEDICO-FARMACIA"/>
    <s v="REPRESENTANTE MEDICO-FARMACIA"/>
    <s v="REPRESENTANTE MEDICO-FARMACIA"/>
    <s v="Ejecución final al plan Táctico"/>
    <s v="Se cumplirá, dando foco a las acciones, en los Target Q1-Q3, de los Driver De Crecimiento dando frecuencia (90% cobertura presencial o virtual &gt;=2 por ciclo) y mensaje acordada en plan."/>
    <s v="Seguimiento Mensual a las acciones en Q1-Q3 (Acciones de MKT, Frecuencia de impactos, mensaje correcto, reporte SFO visitas a médicos). 1) &gt;=2contactos Q1-Q3. 2) 90% cobertura Q1, Q2 y Q3 (&gt;=2). 3) &gt;= 1 reunión institucion clave para marca Driver. 3) 85% de asistencia Q1-Q3 a Reunión institución, Eventos Axon y/o congresos internacionales."/>
    <s v="&gt;="/>
    <n v="90"/>
    <s v="Porcentaje"/>
    <n v="0"/>
    <n v="0.1"/>
    <m/>
    <s v="Aprobado"/>
    <s v="FRANCISCO JAVIER ROJAS ACOSTA"/>
  </r>
  <r>
    <x v="41"/>
    <s v="PATRICIA ALEJANDRA"/>
    <s v="NEGRETE GONZALEZ"/>
    <s v="pnegrete@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0.01"/>
    <n v="0.3"/>
    <m/>
    <s v="Aprobado"/>
    <s v="FRANCISCO JAVIER ROJAS ACOSTA"/>
  </r>
  <r>
    <x v="41"/>
    <s v="PATRICIA ALEJANDRA"/>
    <s v="NEGRETE GONZALEZ"/>
    <s v="pnegrete@axon-pharma.com"/>
    <s v="AXON CHILE"/>
    <s v="REPRESENTANTE MEDICO-FARMACIA"/>
    <s v="REPRESENTANTE MEDICO-FARMACIA"/>
    <s v="REPRESENTANTE MEDICO-FARMACIA"/>
    <s v="Profesionalización de mi Rol"/>
    <s v="1) Se medirá la productividad de mi gestion en Marcas Core de mi unidad de negocio, con Crecimiento de MS% en ventas y recetas. 2) Entrenamiento constante a la FFVV, con mediciones y evaluaciones trimestrales desde el área de Entrenamiento."/>
    <s v="1)Revisión Trimestral del MS% de ventas (TD) y recetas. (Gráficos de Target: Médicos del mercado relevante, médicos del Kardex, médicos que nos recetan Q1-Q3). 2) Evaluación Trimestral en terreno y escrita (Análisis de Target, Técnicas de venta, y producto ( &gt;85% de cumplimiento). 1) Alflorex 34% MS, Muno 20% MS y Perenteryl 65% MS. 2) &gt;85% cumplimiento."/>
    <s v="&gt;"/>
    <n v="85"/>
    <s v="Porcentaje"/>
    <n v="0"/>
    <n v="0.15"/>
    <m/>
    <s v="Aprobado"/>
    <s v="FRANCISCO JAVIER ROJAS ACOSTA"/>
  </r>
  <r>
    <x v="42"/>
    <s v="PATRICIA DEL CARMEN"/>
    <s v="SEREY CABALLERO"/>
    <s v="pserey@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JUAN PABLO PIZARRO RAHIL"/>
  </r>
  <r>
    <x v="42"/>
    <s v="PATRICIA DEL CARMEN"/>
    <s v="SEREY CABALLERO"/>
    <s v="pserey@axon-pharma.com"/>
    <s v="AXON CHILE"/>
    <s v="REPRESENTANTE MEDICO-FARMACIA"/>
    <s v="REPRESENTANTE MEDICO-FARMACIA"/>
    <s v="REPRESENTANTE MEDICO-FARMACIA"/>
    <s v="Compliance"/>
    <s v="Cumplir haciendo lo correcto en dos SOP críticos del área , MM y MG y ademas del SOP T&amp;E (rendición de gastos)."/>
    <s v="1) cero desvío grave y sin repeticiones y un máximo de 3 desvíos menores, sin repeticiones, en los monitores año 2022. 100%"/>
    <s v="="/>
    <n v="100"/>
    <s v="Porcentaje"/>
    <n v="0"/>
    <n v="0.1"/>
    <m/>
    <s v="Aprobado"/>
    <s v="JUAN PABLO PIZARRO RAHIL"/>
  </r>
  <r>
    <x v="42"/>
    <s v="PATRICIA DEL CARMEN"/>
    <s v="SEREY CABALLERO"/>
    <s v="pserey@axon-pharma.com"/>
    <s v="AXON CHILE"/>
    <s v="REPRESENTANTE MEDICO-FARMACIA"/>
    <s v="REPRESENTANTE MEDICO-FARMACIA"/>
    <s v="REPRESENTANTE MEDICO-FARMACIA"/>
    <s v="Ejecución final al plan táctico"/>
    <s v="Se cumplirá dando foco a las acciones, en los Target Q1-Q3 de los Driver de crecimiento dando frecuencia ( 90% cobertura presencial o virtual &gt;=2 por ciclo) y mensaje acordado en plan"/>
    <s v="seguimiento mensual a las acciones en Q1-Q3 ( acciones de MKT, Frecuencia de impactos, mensaje correcto, reporte SFO visitas a médicos ) 1)&gt;=2 contactos Q1-Q3. 2)90% Cobertura Q1,Q2 Y Q3( &gt;=2) 3)&gt;=1 Reunion institucional clave para marca Driver 4)85% de asistencia Q1-Q3 a reunión institución ,eventos Axon y/o congresos internacionales"/>
    <s v="&gt;="/>
    <n v="90"/>
    <s v="Porcentaje"/>
    <n v="0"/>
    <n v="0.15"/>
    <m/>
    <s v="Aprobado"/>
    <s v="JUAN PABLO PIZARRO RAHIL"/>
  </r>
  <r>
    <x v="42"/>
    <s v="PATRICIA DEL CARMEN"/>
    <s v="SEREY CABALLERO"/>
    <s v="pserey@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0.01"/>
    <n v="0.3"/>
    <m/>
    <s v="Aprobado"/>
    <s v="JUAN PABLO PIZARRO RAHIL"/>
  </r>
  <r>
    <x v="42"/>
    <s v="PATRICIA DEL CARMEN"/>
    <s v="SEREY CABALLERO"/>
    <s v="pserey@axon-pharma.com"/>
    <s v="AXON CHILE"/>
    <s v="REPRESENTANTE MEDICO-FARMACIA"/>
    <s v="REPRESENTANTE MEDICO-FARMACIA"/>
    <s v="REPRESENTANTE MEDICO-FARMACIA"/>
    <s v="Profesionalización de mi rol"/>
    <s v="1) se medirá la productividad de mi gestión en marca core de mi unidad de negocio con crecimiento de MS% en ventas y recetas. 2) entrenamiento constante a la FFVV con mediciones y evaluaciones trimestrales desde el área de entrenamiento"/>
    <s v="1) Revision trimestral del MS% de ventas (TD)y recetas. ( gráficos del Target : Médicos del mercado relevante, médicos del kardex, médicos que nos recetas Q1-Q3)2)evaluación trimestral en terreno y escrita ( análisis de Target , técnicas de ventas y producto (mayor 85% de cumplimiento) 1) alflorex 34%MS, Muno 20%MS Y Perenteryl 65%MS 2) &gt; 85% Cumplimiento"/>
    <s v="&gt;"/>
    <n v="85"/>
    <s v="Porcentaje"/>
    <n v="0"/>
    <n v="0.15"/>
    <m/>
    <s v="Aprobado"/>
    <s v="JUAN PABLO PIZARRO RAHIL"/>
  </r>
  <r>
    <x v="43"/>
    <s v="PAZ ANDREA"/>
    <s v="TORRES PAREDES"/>
    <s v="ptorres@axon-pharma.com"/>
    <s v="AXON CHILE"/>
    <s v="ACCESS MANAGER"/>
    <s v="ACCESS MANAGER"/>
    <s v="ACCESS MANAGER"/>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JOSE LUIS OTAROLA CORNEJO"/>
  </r>
  <r>
    <x v="43"/>
    <s v="PAZ ANDREA"/>
    <s v="TORRES PAREDES"/>
    <s v="ptorres@axon-pharma.com"/>
    <s v="AXON CHILE"/>
    <s v="ACCESS MANAGER"/>
    <s v="ACCESS MANAGER"/>
    <s v="ACCESS MANAGER"/>
    <s v="Compliance"/>
    <s v="Cumplir haciendo lo correcto en dos SOP criticos del area, MM y MG además del SOP de T&amp;E (rendición de Gastos)."/>
    <s v="1) 0 desvíos graves y sin repeticiones y un máximo de 3 desvíos menores, sin repeticiones, en los monitoreos año 2022."/>
    <s v="="/>
    <n v="0"/>
    <s v="Valor"/>
    <n v="0"/>
    <n v="0.15"/>
    <m/>
    <s v="Aprobado"/>
    <s v="JOSE LUIS OTAROLA CORNEJO"/>
  </r>
  <r>
    <x v="43"/>
    <s v="PAZ ANDREA"/>
    <s v="TORRES PAREDES"/>
    <s v="ptorres@axon-pharma.com"/>
    <s v="AXON CHILE"/>
    <s v="ACCESS MANAGER"/>
    <s v="ACCESS MANAGER"/>
    <s v="ACCESS MANAGER"/>
    <s v="Ejecucion final del Plan Tactico"/>
    <s v="&quot;Se cumplirá, dando foco a las acciones, en el plan Ministerial de Epilepsia con Tegretal CR de todas las areas involucradas. foco en los 3 SDS y en las 3 Hospitales claves del programa 2) Foco en las instuciones de Entresto que deben ser incorporadas minimo 6 instituciones nuevas 3)Cumplimiento del Plan Ministerial de Galvus &quot;"/>
    <s v="&quot;Trimestralmente se debe medir: 1) incremento de numero de unidades de Tegretal CR en base al anexo de distribucion del Programa Ministerial Cenabast, promedio mensual de 1.010, en el primer semestre 2) GR 33% en Entresto con incorporacion de 6 instituciones adicionales 3) Grado de alcance en Reuniones de Lobby con Cenabast/ Minsal/Isapres&quot;"/>
    <s v="="/>
    <n v="100"/>
    <s v="Porcentaje"/>
    <n v="0"/>
    <n v="0.1"/>
    <m/>
    <s v="Aprobado"/>
    <s v="JOSE LUIS OTAROLA CORNEJO"/>
  </r>
  <r>
    <x v="43"/>
    <s v="PAZ ANDREA"/>
    <s v="TORRES PAREDES"/>
    <s v="ptorres@axon-pharma.com"/>
    <s v="AXON CHILE"/>
    <s v="ACCESS MANAGER"/>
    <s v="ACCESS MANAGER"/>
    <s v="ACCESS MANAGER"/>
    <s v="Lograr la Venta Compañía para el 2022 de CLP $ 32.279.875.864"/>
    <s v="Lograr la Venta Compañía para el 2022 de CLP $ 32.279.875.864"/>
    <s v="Meta Min al 80% de CLP $25.823.900.691 y una máxima o superior a 111% de CLP$35.669.262.827"/>
    <s v="="/>
    <n v="100"/>
    <s v="Porcentaje"/>
    <n v="0.01"/>
    <n v="0.3"/>
    <m/>
    <s v="Aprobado"/>
    <s v="JOSE LUIS OTAROLA CORNEJO"/>
  </r>
  <r>
    <x v="43"/>
    <s v="PAZ ANDREA"/>
    <s v="TORRES PAREDES"/>
    <s v="ptorres@axon-pharma.com"/>
    <s v="AXON CHILE"/>
    <s v="ACCESS MANAGER"/>
    <s v="ACCESS MANAGER"/>
    <s v="ACCESS MANAGER"/>
    <s v="Profesionalización de mi rol"/>
    <s v="1) Mantener el Lobby con Cenabast y MINSAL, con reuniones periodicas con dichas areas. 2) Entrar en mercado de isapres, logrando al menos dos reuniones con cada una de las isapres que represetnan el 80% del mercado (Consalud, Colmena, Grupo Banmedica y Cruz Blanca). 3) Desarrollar al KAM en su rol de Gestion comercial en SNC TegretalCR (Tegretal CR será medido por el % de Penetración del programa Ministerial de Epilepsia."/>
    <s v="1) Mantener al menos 8 reuniones anuales de Lobby con ambas entidades, superando mi gestion del año 2021. 2)Gestionar al menos 2 reuniones anuales con 80% de isapres. 3) Desarrollar midiendo trimestralmente el incremento en programa ministerial de Epilepsia."/>
    <s v="="/>
    <n v="100"/>
    <s v="Porcentaje"/>
    <n v="0"/>
    <n v="0.15"/>
    <m/>
    <s v="Aprobado"/>
    <s v="JOSE LUIS OTAROLA CORNEJO"/>
  </r>
  <r>
    <x v="44"/>
    <s v="ROXANA DEL CARMEN"/>
    <s v="TAPIA DROGUETT"/>
    <s v="rtapia@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MARIA TERESA LARA ESPINOZA"/>
  </r>
  <r>
    <x v="44"/>
    <s v="ROXANA DEL CARMEN"/>
    <s v="TAPIA DROGUETT"/>
    <s v="rtapia@axon-pharma.com"/>
    <s v="AXON CHILE"/>
    <s v="REPRESENTANTE MEDICO-FARMACIA"/>
    <s v="REPRESENTANTE MEDICO-FARMACIA"/>
    <s v="REPRESENTANTE MEDICO-FARMACIA"/>
    <s v="Compliance"/>
    <s v="Cumplir haciendo lo correcto en dos SPO críticos del área, MM y MG además del SPOde T&amp;E ( Rendición de gastos )"/>
    <s v="0 desvíos graves y sin repeticiones y un máximo de 3 desvíos menores, sin repeticiones. en los monitoreos año 2022"/>
    <s v="="/>
    <n v="100"/>
    <s v="Valor"/>
    <n v="0"/>
    <n v="0.15"/>
    <m/>
    <s v="Aprobado"/>
    <s v="MARIA TERESA LARA ESPINOZA"/>
  </r>
  <r>
    <x v="44"/>
    <s v="ROXANA DEL CARMEN"/>
    <s v="TAPIA DROGUETT"/>
    <s v="rtapia@axon-pharma.com"/>
    <s v="AXON CHILE"/>
    <s v="REPRESENTANTE MEDICO-FARMACIA"/>
    <s v="REPRESENTANTE MEDICO-FARMACIA"/>
    <s v="REPRESENTANTE MEDICO-FARMACIA"/>
    <s v="Ejecución final al plan Táctico"/>
    <s v="Se cumplirá, dando foco a las acciones, en los Target Q1- Q2 - Q3, de los Driver de Crecimiento Teregetal CR, Trileptal, y Ritalin, dando frecuencia (90% cobertura presencial o virtual &gt;=2 por ciclo) y mensaje acordado en plan."/>
    <s v="Seguimiento Mensual a las acciones en Q1- Q2 - Q3 (Acciones de MKT, Frecuencia de impactos, mensaje correcto, reporte SFO visitas a médicos).1) &gt;=2contactos Q1- Q2- Q3. 2) &gt;= 1 reunión institucion clave para marca Driver. 3) 85% de asistencia Q1- Q2 -Q3 a Eventos Axon y/o congresos interancionales."/>
    <s v="="/>
    <n v="100"/>
    <s v="Porcentaje"/>
    <n v="0"/>
    <n v="0.15"/>
    <m/>
    <s v="Aprobado"/>
    <s v="MARIA TERESA LARA ESPINOZA"/>
  </r>
  <r>
    <x v="44"/>
    <s v="ROXANA DEL CARMEN"/>
    <s v="TAPIA DROGUETT"/>
    <s v="rtapia@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0.01"/>
    <n v="0.3"/>
    <m/>
    <s v="Aprobado"/>
    <s v="MARIA TERESA LARA ESPINOZA"/>
  </r>
  <r>
    <x v="44"/>
    <s v="ROXANA DEL CARMEN"/>
    <s v="TAPIA DROGUETT"/>
    <s v="rtapia@axon-pharma.com"/>
    <s v="AXON CHILE"/>
    <s v="REPRESENTANTE MEDICO-FARMACIA"/>
    <s v="REPRESENTANTE MEDICO-FARMACIA"/>
    <s v="REPRESENTANTE MEDICO-FARMACIA"/>
    <s v="Profesionalización de mi Rol"/>
    <s v="Se medirá la productividad de mi gestion en mi unidad de negocio, 1) Crecimiento de Tegretal CR , valores, en el Plan Ministerial de Epilepsia, trimestralmente. 2) Entrenamiento constante , con mediciones y evaluaciones trimestrales desde el área de Entrenamiento."/>
    <s v="1) Revisión Trimestral de la venta de Tegretal CR del Programa Ministerial de Epilepsia.Medición Trimestral que incremente el 47,6% unidades. 2) Evaluación Trimestral en terreno y escrita (Analisis de Target,Técnicas de venta, y producto."/>
    <s v="&gt;="/>
    <n v="100"/>
    <s v="Porcentaje"/>
    <n v="0"/>
    <n v="0.1"/>
    <m/>
    <s v="Aprobado"/>
    <s v="MARIA TERESA LARA ESPINOZA"/>
  </r>
  <r>
    <x v="45"/>
    <s v="TOMAS ALFONSO"/>
    <s v="MENDEZ LAGUNAS"/>
    <s v="tmendez@axon-pharma.com"/>
    <s v="AXON CHILE"/>
    <s v="MEDICAL SCIENCE LIAISON"/>
    <s v="MEDICAL SCIENCE LIAISON"/>
    <s v="MEDICAL SCIENCE LIAISON"/>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GLAUCO ANTONIO ARACENA PINTO"/>
  </r>
  <r>
    <x v="45"/>
    <s v="TOMAS ALFONSO"/>
    <s v="MENDEZ LAGUNAS"/>
    <s v="tmendez@axon-pharma.com"/>
    <s v="AXON CHILE"/>
    <s v="MEDICAL SCIENCE LIAISON"/>
    <s v="MEDICAL SCIENCE LIAISON"/>
    <s v="MEDICAL SCIENCE LIAISON"/>
    <s v="Completar la revisión y cierre de todos los eventos no promocionales y materiales no promocionales asociados a productos de Novartis, realizados durante el año 2021"/>
    <s v="Revisar las actividades cuya responsabilidad reside en el área médica, para asegurar el cumplimiento de los lineamientos de Compliace y efectuar las remediaciones pertinentes según corresponda."/>
    <s v="Se confecciona planilla con listado de eventos y materiales, con checklist de compleción y observaciones. Dicha información es un reflejo del respaldo en Sharepoint."/>
    <s v="="/>
    <n v="100"/>
    <s v="Porcentaje"/>
    <n v="0"/>
    <n v="0.15"/>
    <m/>
    <s v="Aprobado"/>
    <s v="GLAUCO ANTONIO ARACENA PINTO"/>
  </r>
  <r>
    <x v="45"/>
    <s v="TOMAS ALFONSO"/>
    <s v="MENDEZ LAGUNAS"/>
    <s v="tmendez@axon-pharma.com"/>
    <s v="AXON CHILE"/>
    <s v="MEDICAL SCIENCE LIAISON"/>
    <s v="MEDICAL SCIENCE LIAISON"/>
    <s v="MEDICAL SCIENCE LIAISON"/>
    <s v="Lograr la Venta Compañía para el 2022 de CLP $ 32.279.875.864"/>
    <s v="Lograr la Venta Compañía para el 2022 de CLP $ 32.279.875.864"/>
    <s v="Meta Min al 80% de CLP $25.823.900.691 y una máxima o superior a 111% de CLP$35.669.262.827"/>
    <s v="="/>
    <n v="100"/>
    <s v="Porcentaje"/>
    <n v="0.01"/>
    <n v="0.3"/>
    <m/>
    <s v="Aprobado"/>
    <s v="GLAUCO ANTONIO ARACENA PINTO"/>
  </r>
  <r>
    <x v="45"/>
    <s v="TOMAS ALFONSO"/>
    <s v="MENDEZ LAGUNAS"/>
    <s v="tmendez@axon-pharma.com"/>
    <s v="AXON CHILE"/>
    <s v="MEDICAL SCIENCE LIAISON"/>
    <s v="MEDICAL SCIENCE LIAISON"/>
    <s v="MEDICAL SCIENCE LIAISON"/>
    <s v="Organizar durante el 2022 al menos 10 reuniones con KOLs nacionales, asociados a los productos más importantes de Axon."/>
    <s v="Desarrollar actividades con los HCPs más influyentes, que permitan afiatar las relaciones y obtener insights importantes para el desarrollo de las estrategias comerciales de la compañía."/>
    <s v="A través de la elaboración de las correspondientes minutas."/>
    <s v="="/>
    <n v="10"/>
    <s v="Valor"/>
    <n v="0"/>
    <n v="0.15"/>
    <m/>
    <s v="Aprobado"/>
    <s v="GLAUCO ANTONIO ARACENA PINTO"/>
  </r>
  <r>
    <x v="45"/>
    <s v="TOMAS ALFONSO"/>
    <s v="MENDEZ LAGUNAS"/>
    <s v="tmendez@axon-pharma.com"/>
    <s v="AXON CHILE"/>
    <s v="MEDICAL SCIENCE LIAISON"/>
    <s v="MEDICAL SCIENCE LIAISON"/>
    <s v="MEDICAL SCIENCE LIAISON"/>
    <s v="Realizar las solicitudes de eventos no promocionales con al menos 10 días hábiles de anticipación previo a su realización, durante el 2022"/>
    <s v="Si bien no existe un plazo mínimo previo, para cumplir de manera óptima los lineamientos de compliance, se traza como objetivo tener el trámite administrativo listo con anticipación, de manera tal que exista un margen de acción cómodo para actuar en caso de eventualidades."/>
    <s v="Se desarrolla una planilla con el registro de todos los eventos no promocionales del año. En ella se específica la fecha de solicitud y cierre, para mejorar el seguimiento. Los datos de la planilla serán concordantes con lo respaldado en el sharepoint."/>
    <s v="="/>
    <n v="100"/>
    <s v="Porcentaje"/>
    <n v="0"/>
    <n v="0.1"/>
    <m/>
    <s v="Aprobado"/>
    <s v="GLAUCO ANTONIO ARACENA PINTO"/>
  </r>
  <r>
    <x v="46"/>
    <s v="CYNTHIA SCARLETTE"/>
    <s v="ALBORNOZ RIVERO"/>
    <s v="calbornoz@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LEOPOLDO ENRIQUE BRANDENBURG MANSILLA"/>
  </r>
  <r>
    <x v="46"/>
    <s v="CYNTHIA SCARLETTE"/>
    <s v="ALBORNOZ RIVERO"/>
    <s v="calbornoz@axon-pharma.com"/>
    <s v="AXON CHILE"/>
    <s v="REPRESENTANTE MEDICO-FARMACIA"/>
    <s v="REPRESENTANTE MEDICO-FARMACIA"/>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s v="="/>
    <n v="100"/>
    <s v="Porcentaje"/>
    <n v="0.01"/>
    <n v="0.15"/>
    <m/>
    <s v="Aprobado"/>
    <s v="LEOPOLDO ENRIQUE BRANDENBURG MANSILLA"/>
  </r>
  <r>
    <x v="46"/>
    <s v="CYNTHIA SCARLETTE"/>
    <s v="ALBORNOZ RIVERO"/>
    <s v="calbornoz@axon-pharma.com"/>
    <s v="AXON CHILE"/>
    <s v="REPRESENTANTE MEDICO-FARMACIA"/>
    <s v="REPRESENTANTE MEDICO-FARMACIA"/>
    <s v="REPRESENTANTE MEDICO-FARMACIA"/>
    <s v="Ejecución final al plan Táctico"/>
    <s v="Se cumplirá, dando foco a las acciones, en los Target medicos Q1-Q3, de los Driver de Crecimiento (Galvus, Entresto ) dando frecuencia (90% cobertura presencial o virtual &gt;=2 por ciclo) y mensajes acordado en plan."/>
    <s v="Seguimiento Mensual a las acciones en Q1-Q3 (Acciones de MKT, Frecuencia de impactos, mensaje correcto, reporte SFO visitas a médicos)."/>
    <s v="&gt;="/>
    <n v="2"/>
    <s v="Porcentaje"/>
    <n v="0.01"/>
    <n v="0.1"/>
    <m/>
    <s v="Aprobado"/>
    <s v="LEOPOLDO ENRIQUE BRANDENBURG MANSILLA"/>
  </r>
  <r>
    <x v="46"/>
    <s v="CYNTHIA SCARLETTE"/>
    <s v="ALBORNOZ RIVERO"/>
    <s v="calbornoz@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0.01"/>
    <n v="0.3"/>
    <m/>
    <s v="Aprobado"/>
    <s v="LEOPOLDO ENRIQUE BRANDENBURG MANSILLA"/>
  </r>
  <r>
    <x v="46"/>
    <s v="CYNTHIA SCARLETTE"/>
    <s v="ALBORNOZ RIVERO"/>
    <s v="calbornoz@axon-pharma.com"/>
    <s v="AXON CHILE"/>
    <s v="REPRESENTANTE MEDICO-FARMACIA"/>
    <s v="REPRESENTANTE MEDICO-FARMACIA"/>
    <s v="REPRESENTANTE MEDICO-FARMACIA"/>
    <s v="Profesionalización de mi Rol"/>
    <s v="Se medirá la productividad de mi gestion en Marcas Core de mi unidad de negocio, con Crecimiento de 45 %MS en un MAT ventas de la unidad de negocio: Galvus; Entresto 30% de Crecimiento, medidas en TD. Entrenamiento constante a la FFVV, con mediciones y evaluaciones trimestrales desde el área de Entrenamiento."/>
    <s v="1)Revisión Trimestral del MS% de ventas. (Graficos de Target: Médicos del mercado relevante, médicos del Kardex, médicos que nos recetan Q1-Q3) ; 2) Evaluación Trimestral en terreno y escrita (Analisis de Target Medico,Técnicas de venta, y producto ( &gt;85% de cumplimiento)."/>
    <s v="&gt;="/>
    <n v="45"/>
    <s v="Porcentaje"/>
    <n v="0.01"/>
    <n v="0.15"/>
    <m/>
    <s v="Aprobado"/>
    <s v="LEOPOLDO ENRIQUE BRANDENBURG MANSILLA"/>
  </r>
  <r>
    <x v="47"/>
    <s v="EDGAR WALTER"/>
    <s v="PIÑA ALARCON"/>
    <s v="epina@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LEOPOLDO ENRIQUE BRANDENBURG MANSILLA"/>
  </r>
  <r>
    <x v="47"/>
    <s v="EDGAR WALTER"/>
    <s v="PIÑA ALARCON"/>
    <s v="epina@axon-pharma.com"/>
    <s v="AXON CHILE"/>
    <s v="REPRESENTANTE MEDICO-FARMACIA"/>
    <s v="REPRESENTANTE MEDICO-FARMACIA"/>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s v="="/>
    <n v="100"/>
    <s v="Valor"/>
    <n v="0.01"/>
    <n v="0.15"/>
    <m/>
    <s v="Aprobado"/>
    <s v="LEOPOLDO ENRIQUE BRANDENBURG MANSILLA"/>
  </r>
  <r>
    <x v="47"/>
    <s v="EDGAR WALTER"/>
    <s v="PIÑA ALARCON"/>
    <s v="epina@axon-pharma.com"/>
    <s v="AXON CHILE"/>
    <s v="REPRESENTANTE MEDICO-FARMACIA"/>
    <s v="REPRESENTANTE MEDICO-FARMACIA"/>
    <s v="REPRESENTANTE MEDICO-FARMACIA"/>
    <s v="Ejecución final al plan Táctico"/>
    <s v="Se cumplirá, dando foco a las acciones, en los Target medicos Q1-Q3, de los Driver de Crecimiento (Galvus, Entresto ) dando frecuencia (90% cobertura presencial o virtual &gt;=2 por ciclo) y mensajes acordado en plan."/>
    <s v="Seguimiento Mensual a las acciones en Q1-Q3 (Acciones de MKT, Frecuencia de impactos, mensaje correcto, reporte SFO visitas a médicos)."/>
    <s v="&gt;="/>
    <n v="2"/>
    <s v="Valor"/>
    <n v="0.01"/>
    <n v="0.1"/>
    <m/>
    <s v="Aprobado"/>
    <s v="LEOPOLDO ENRIQUE BRANDENBURG MANSILLA"/>
  </r>
  <r>
    <x v="47"/>
    <s v="EDGAR WALTER"/>
    <s v="PIÑA ALARCON"/>
    <s v="epina@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0.01"/>
    <n v="0.3"/>
    <m/>
    <s v="Aprobado"/>
    <s v="LEOPOLDO ENRIQUE BRANDENBURG MANSILLA"/>
  </r>
  <r>
    <x v="47"/>
    <s v="EDGAR WALTER"/>
    <s v="PIÑA ALARCON"/>
    <s v="epina@axon-pharma.com"/>
    <s v="AXON CHILE"/>
    <s v="REPRESENTANTE MEDICO-FARMACIA"/>
    <s v="REPRESENTANTE MEDICO-FARMACIA"/>
    <s v="REPRESENTANTE MEDICO-FARMACIA"/>
    <s v="Profesionalización de mi Rol"/>
    <s v="Se medirá la productividad de mi gestion en Marcas Core de mi unidad de negocio, con Crecimiento de 45 %MS en un MAT ventas de la unidad de negocio: Galvus; Entresto 30% de Crecimiento, medidas en TD. Entrenamiento constante a la FFVV, con mediciones y evaluaciones trimestrales desde el área de Entrenamiento."/>
    <s v="1)Revisión Trimestral del MS% de ventas. (Graficos de Target: Médicos del mercado relevante, médicos del Kardex, médicos que nos recetan Q1-Q3) ; 2) Evaluación Trimestral en terreno y escrita (Analisis de Target Medico,Técnicas de venta, y producto ( &gt;85% de cumplimiento)."/>
    <s v="&gt;="/>
    <n v="45"/>
    <s v="Porcentaje"/>
    <n v="0.01"/>
    <n v="0.15"/>
    <m/>
    <s v="Aprobado"/>
    <s v="LEOPOLDO ENRIQUE BRANDENBURG MANSILLA"/>
  </r>
  <r>
    <x v="48"/>
    <s v="EMMAN CHRISTIAN"/>
    <s v="ROZAS CATALAN"/>
    <s v="erozas@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LEOPOLDO ENRIQUE BRANDENBURG MANSILLA"/>
  </r>
  <r>
    <x v="48"/>
    <s v="EMMAN CHRISTIAN"/>
    <s v="ROZAS CATALAN"/>
    <s v="erozas@axon-pharma.com"/>
    <s v="AXON CHILE"/>
    <s v="REPRESENTANTE MEDICO-FARMACIA"/>
    <s v="REPRESENTANTE MEDICO-FARMACIA"/>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s v="="/>
    <n v="100"/>
    <s v="Porcentaje"/>
    <n v="0.01"/>
    <n v="0.15"/>
    <m/>
    <s v="Aprobado"/>
    <s v="LEOPOLDO ENRIQUE BRANDENBURG MANSILLA"/>
  </r>
  <r>
    <x v="48"/>
    <s v="EMMAN CHRISTIAN"/>
    <s v="ROZAS CATALAN"/>
    <s v="erozas@axon-pharma.com"/>
    <s v="AXON CHILE"/>
    <s v="REPRESENTANTE MEDICO-FARMACIA"/>
    <s v="REPRESENTANTE MEDICO-FARMACIA"/>
    <s v="REPRESENTANTE MEDICO-FARMACIA"/>
    <s v="Ejecución final al plan Táctico"/>
    <s v="Se cumplirá, dando foco a las acciones, en los Target medicos Q1-Q3, de los Driver de Crecimiento (Galvus, Entresto ) dando frecuencia (90% cobertura presencial o virtual &gt;=2 por ciclo) y mensajes acordado en plan."/>
    <s v="Seguimiento Mensual a las acciones en Q1-Q3 (Acciones de MKT, Frecuencia de impactos, mensaje correcto, reporte SFO visitas a médicos)."/>
    <s v="&gt;="/>
    <n v="2"/>
    <s v="Valor"/>
    <n v="0.01"/>
    <n v="0.1"/>
    <m/>
    <s v="Aprobado"/>
    <s v="LEOPOLDO ENRIQUE BRANDENBURG MANSILLA"/>
  </r>
  <r>
    <x v="48"/>
    <s v="EMMAN CHRISTIAN"/>
    <s v="ROZAS CATALAN"/>
    <s v="erozas@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0.01"/>
    <n v="0.3"/>
    <m/>
    <s v="Aprobado"/>
    <s v="LEOPOLDO ENRIQUE BRANDENBURG MANSILLA"/>
  </r>
  <r>
    <x v="48"/>
    <s v="EMMAN CHRISTIAN"/>
    <s v="ROZAS CATALAN"/>
    <s v="erozas@axon-pharma.com"/>
    <s v="AXON CHILE"/>
    <s v="REPRESENTANTE MEDICO-FARMACIA"/>
    <s v="REPRESENTANTE MEDICO-FARMACIA"/>
    <s v="REPRESENTANTE MEDICO-FARMACIA"/>
    <s v="Profesionalización de mi Rol"/>
    <s v="Se medirá la productividad de mi gestion en Marcas Core de mi unidad de negocio, con Crecimiento de 45 %MS en un MAT ventas de la unidad de negocio: Galvus; Entresto 30% de Crecimiento, medidas en TD. Entrenamiento constante a la FFVV, con mediciones y evaluaciones trimestrales desde el área de Entrenamiento."/>
    <s v="1)Revisión Trimestral del MS% de ventas. (Graficos de Target: Médicos del mercado relevante, médicos del Kardex, médicos que nos recetan Q1-Q3) ; 2) Evaluación Trimestral en terreno y escrita (Analisis de Target Medico,Técnicas de venta, y producto ( &gt;85% de cumplimiento)."/>
    <s v="&gt;="/>
    <n v="45"/>
    <s v="Porcentaje"/>
    <n v="0.01"/>
    <n v="0.15"/>
    <m/>
    <s v="Aprobado"/>
    <s v="LEOPOLDO ENRIQUE BRANDENBURG MANSILLA"/>
  </r>
  <r>
    <x v="49"/>
    <s v="KATHERINE ALEJANDRA"/>
    <s v="ALAMOS BURGOS"/>
    <s v="kalamos@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1"/>
    <n v="0.3"/>
    <m/>
    <s v="Aprobado"/>
    <s v="LEOPOLDO ENRIQUE BRANDENBURG MANSILLA"/>
  </r>
  <r>
    <x v="49"/>
    <s v="KATHERINE ALEJANDRA"/>
    <s v="ALAMOS BURGOS"/>
    <s v="kalamos@axon-pharma.com"/>
    <s v="AXON CHILE"/>
    <s v="REPRESENTANTE MEDICO-FARMACIA"/>
    <s v="REPRESENTANTE MEDICO-FARMACIA"/>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s v="="/>
    <n v="100"/>
    <s v="Porcentaje"/>
    <n v="0"/>
    <n v="0.15"/>
    <m/>
    <s v="Aprobado"/>
    <s v="LEOPOLDO ENRIQUE BRANDENBURG MANSILLA"/>
  </r>
  <r>
    <x v="49"/>
    <s v="KATHERINE ALEJANDRA"/>
    <s v="ALAMOS BURGOS"/>
    <s v="kalamos@axon-pharma.com"/>
    <s v="AXON CHILE"/>
    <s v="REPRESENTANTE MEDICO-FARMACIA"/>
    <s v="REPRESENTANTE MEDICO-FARMACIA"/>
    <s v="REPRESENTANTE MEDICO-FARMACIA"/>
    <s v="Ejecución final al plan Táctico"/>
    <s v="Se cumplirá, dando foco a las acciones, en los Target medicos Q1-Q3, de los Driver de Crecimiento (Galvus, Entresto ) dando frecuencia (90% cobertura presencial o virtual &gt;=2 por ciclo) y mensajes acordado en plan."/>
    <s v="Seguimiento Mensual a las acciones en Q1-Q3 (Acciones de MKT, Frecuencia de impactos, mensaje correcto, reporte SFO visitas a médicos)."/>
    <s v="&gt;="/>
    <n v="2"/>
    <s v="Valor"/>
    <n v="0.9"/>
    <n v="0.1"/>
    <m/>
    <s v="Aprobado"/>
    <s v="LEOPOLDO ENRIQUE BRANDENBURG MANSILLA"/>
  </r>
  <r>
    <x v="49"/>
    <s v="KATHERINE ALEJANDRA"/>
    <s v="ALAMOS BURGOS"/>
    <s v="kalamos@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1"/>
    <n v="0.3"/>
    <m/>
    <s v="Aprobado"/>
    <s v="LEOPOLDO ENRIQUE BRANDENBURG MANSILLA"/>
  </r>
  <r>
    <x v="49"/>
    <s v="KATHERINE ALEJANDRA"/>
    <s v="ALAMOS BURGOS"/>
    <s v="kalamos@axon-pharma.com"/>
    <s v="AXON CHILE"/>
    <s v="REPRESENTANTE MEDICO-FARMACIA"/>
    <s v="REPRESENTANTE MEDICO-FARMACIA"/>
    <s v="REPRESENTANTE MEDICO-FARMACIA"/>
    <s v="Profesionalización de mi Rol"/>
    <s v="Se medirá la productividad de mi gestion en Marcas Core de mi unidad de negocio, con Crecimiento de 45 %MS en un MAT ventas de la unidad de negocio: Galvus; Entresto 30% de Crecimiento, medidas en TD. Entrenamiento constante a la FFVV, con mediciones y evaluaciones trimestrales desde el área de Entrenamiento."/>
    <s v="1)Revisión Trimestral del MS% de ventas. (Graficos de Target: Médicos del mercado relevante, médicos del Kardex, médicos que nos recetan Q1-Q3) ; 2) Evaluación Trimestral en terreno y escrita (Analisis de Target Medico,Técnicas de venta, y producto ( &gt;85% de cumplimiento)."/>
    <s v="&gt;="/>
    <n v="45"/>
    <s v="Porcentaje"/>
    <n v="0"/>
    <n v="0.15"/>
    <m/>
    <s v="Aprobado"/>
    <s v="LEOPOLDO ENRIQUE BRANDENBURG MANSILLA"/>
  </r>
  <r>
    <x v="50"/>
    <s v="LUIS ANTONIO"/>
    <s v="ATIAS MORELLO"/>
    <s v="latias@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LEOPOLDO ENRIQUE BRANDENBURG MANSILLA"/>
  </r>
  <r>
    <x v="50"/>
    <s v="LUIS ANTONIO"/>
    <s v="ATIAS MORELLO"/>
    <s v="latias@axon-pharma.com"/>
    <s v="AXON CHILE"/>
    <s v="REPRESENTANTE MEDICO-FARMACIA"/>
    <s v="REPRESENTANTE MEDICO-FARMACIA"/>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s v="="/>
    <n v="100"/>
    <s v="Porcentaje"/>
    <n v="0.01"/>
    <n v="0.15"/>
    <m/>
    <s v="Aprobado"/>
    <s v="LEOPOLDO ENRIQUE BRANDENBURG MANSILLA"/>
  </r>
  <r>
    <x v="50"/>
    <s v="LUIS ANTONIO"/>
    <s v="ATIAS MORELLO"/>
    <s v="latias@axon-pharma.com"/>
    <s v="AXON CHILE"/>
    <s v="REPRESENTANTE MEDICO-FARMACIA"/>
    <s v="REPRESENTANTE MEDICO-FARMACIA"/>
    <s v="REPRESENTANTE MEDICO-FARMACIA"/>
    <s v="Ejecución final al plan Táctico"/>
    <s v="Se cumplirá, dando foco a las acciones, en los Target medicos Q1-Q3, de los Driver de Crecimiento (Galvus, Entresto ) dando frecuencia (90% cobertura presencial o virtual &gt;=2 por ciclo) y mensajes acordado en plan."/>
    <s v="Seguimiento Mensual a las acciones en Q1-Q3 (Acciones de MKT, Frecuencia de impactos, mensaje correcto, reporte SFO visitas a médicos)."/>
    <s v="&gt;="/>
    <n v="2"/>
    <s v="Valor"/>
    <n v="0.01"/>
    <n v="0.1"/>
    <m/>
    <s v="Aprobado"/>
    <s v="LEOPOLDO ENRIQUE BRANDENBURG MANSILLA"/>
  </r>
  <r>
    <x v="50"/>
    <s v="LUIS ANTONIO"/>
    <s v="ATIAS MORELLO"/>
    <s v="latias@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0.01"/>
    <n v="0.3"/>
    <m/>
    <s v="Aprobado"/>
    <s v="LEOPOLDO ENRIQUE BRANDENBURG MANSILLA"/>
  </r>
  <r>
    <x v="50"/>
    <s v="LUIS ANTONIO"/>
    <s v="ATIAS MORELLO"/>
    <s v="latias@axon-pharma.com"/>
    <s v="AXON CHILE"/>
    <s v="REPRESENTANTE MEDICO-FARMACIA"/>
    <s v="REPRESENTANTE MEDICO-FARMACIA"/>
    <s v="REPRESENTANTE MEDICO-FARMACIA"/>
    <s v="Profesionalización de mi Rol"/>
    <s v="Se medirá la productividad de mi gestion en Marcas Core de mi unidad de negocio, con Crecimiento de 45 %MS en un MAT ventas de la unidad de negocio: Galvus; Entresto 30% de Crecimiento, medidas en TD. Entrenamiento constante a la FFVV, con mediciones y evaluaciones trimestrales desde el área de Entrenamiento."/>
    <s v="1)Revisión Trimestral del MS% de ventas. (Graficos de Target: Médicos del mercado relevante, médicos del Kardex, médicos que nos recetan Q1-Q3) ; 2) Evaluación Trimestral en terreno y escrita (Analisis de Target Medico,Técnicas de venta, y producto ( &gt;85% de cumplimiento)."/>
    <s v="&gt;="/>
    <n v="45"/>
    <s v="Porcentaje"/>
    <n v="0.01"/>
    <n v="0.15"/>
    <m/>
    <s v="Aprobado"/>
    <s v="LEOPOLDO ENRIQUE BRANDENBURG MANSILLA"/>
  </r>
  <r>
    <x v="51"/>
    <s v="MARCELA BEATRIZ"/>
    <s v="POZO AGUIRRE"/>
    <s v="mpozo@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LEOPOLDO ENRIQUE BRANDENBURG MANSILLA"/>
  </r>
  <r>
    <x v="51"/>
    <s v="MARCELA BEATRIZ"/>
    <s v="POZO AGUIRRE"/>
    <s v="mpozo@axon-pharma.com"/>
    <s v="AXON CHILE"/>
    <s v="REPRESENTANTE MEDICO-FARMACIA"/>
    <s v="REPRESENTANTE MEDICO-FARMACIA"/>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s v="="/>
    <n v="100"/>
    <s v="Porcentaje"/>
    <n v="0.01"/>
    <n v="0.15"/>
    <m/>
    <s v="Aprobado"/>
    <s v="LEOPOLDO ENRIQUE BRANDENBURG MANSILLA"/>
  </r>
  <r>
    <x v="51"/>
    <s v="MARCELA BEATRIZ"/>
    <s v="POZO AGUIRRE"/>
    <s v="mpozo@axon-pharma.com"/>
    <s v="AXON CHILE"/>
    <s v="REPRESENTANTE MEDICO-FARMACIA"/>
    <s v="REPRESENTANTE MEDICO-FARMACIA"/>
    <s v="REPRESENTANTE MEDICO-FARMACIA"/>
    <s v="Ejecución final al plan Táctico"/>
    <s v="Se cumplirá, dando foco a las acciones, en los Target medicos Q1-Q3, de los Driver de Crecimiento (Galvus, Entresto ) dando frecuencia (90% cobertura presencial o virtual &gt;=2 por ciclo) y mensajes acordado en plan."/>
    <s v="Seguimiento Mensual a las acciones en Q1-Q3 (Acciones de MKT, Frecuencia de impactos, mensaje correcto, reporte SFO visitas a médicos)."/>
    <s v="&gt;="/>
    <n v="2"/>
    <s v="Valor"/>
    <n v="0.01"/>
    <n v="0.1"/>
    <m/>
    <s v="Aprobado"/>
    <s v="LEOPOLDO ENRIQUE BRANDENBURG MANSILLA"/>
  </r>
  <r>
    <x v="51"/>
    <s v="MARCELA BEATRIZ"/>
    <s v="POZO AGUIRRE"/>
    <s v="mpozo@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0.01"/>
    <n v="0.3"/>
    <m/>
    <s v="Aprobado"/>
    <s v="LEOPOLDO ENRIQUE BRANDENBURG MANSILLA"/>
  </r>
  <r>
    <x v="51"/>
    <s v="MARCELA BEATRIZ"/>
    <s v="POZO AGUIRRE"/>
    <s v="mpozo@axon-pharma.com"/>
    <s v="AXON CHILE"/>
    <s v="REPRESENTANTE MEDICO-FARMACIA"/>
    <s v="REPRESENTANTE MEDICO-FARMACIA"/>
    <s v="REPRESENTANTE MEDICO-FARMACIA"/>
    <s v="Profesionalización de mi Rol"/>
    <s v="Se medirá la productividad de mi gestion en Marcas Core de mi unidad de negocio, con Crecimiento de 45 %MS en un MAT ventas de la unidad de negocio: Galvus; Entresto 30% de Crecimiento, medidas en TD. Entrenamiento constante a la FFVV, con mediciones y evaluaciones trimestrales desde el área de Entrenamiento."/>
    <s v="1)Revisión Trimestral del MS% de ventas. (Graficos de Target: Médicos del mercado relevante, médicos del Kardex, médicos que nos recetan Q1-Q3) ; 2) Evaluación Trimestral en terreno y escrita (Analisis de Target Medico,Técnicas de venta, y producto ( &gt;85% de cumplimiento)."/>
    <s v="&gt;="/>
    <n v="45"/>
    <s v="Porcentaje"/>
    <n v="0.01"/>
    <n v="0.15"/>
    <m/>
    <s v="Aprobado"/>
    <s v="LEOPOLDO ENRIQUE BRANDENBURG MANSILLA"/>
  </r>
  <r>
    <x v="52"/>
    <s v="NELSON MATIAS"/>
    <s v="LINACRE DOMINGUEZ"/>
    <s v="mlinacre@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LEOPOLDO ENRIQUE BRANDENBURG MANSILLA"/>
  </r>
  <r>
    <x v="52"/>
    <s v="NELSON MATIAS"/>
    <s v="LINACRE DOMINGUEZ"/>
    <s v="mlinacre@axon-pharma.com"/>
    <s v="AXON CHILE"/>
    <s v="REPRESENTANTE MEDICO-FARMACIA"/>
    <s v="REPRESENTANTE MEDICO-FARMACIA"/>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s v="="/>
    <n v="100"/>
    <s v="Porcentaje"/>
    <n v="0.01"/>
    <n v="0.15"/>
    <m/>
    <s v="Aprobado"/>
    <s v="LEOPOLDO ENRIQUE BRANDENBURG MANSILLA"/>
  </r>
  <r>
    <x v="52"/>
    <s v="NELSON MATIAS"/>
    <s v="LINACRE DOMINGUEZ"/>
    <s v="mlinacre@axon-pharma.com"/>
    <s v="AXON CHILE"/>
    <s v="REPRESENTANTE MEDICO-FARMACIA"/>
    <s v="REPRESENTANTE MEDICO-FARMACIA"/>
    <s v="REPRESENTANTE MEDICO-FARMACIA"/>
    <s v="Ejecución final al plan Táctico"/>
    <s v="Se cumplirá, dando foco a las acciones, en los Target medicos Q1-Q3, de los Driver de Crecimiento (Galvus, Entresto ) dando frecuencia (90% cobertura presencial o virtual &gt;=2 por ciclo) y mensajes acordado en plan."/>
    <s v="Seguimiento Mensual a las acciones en Q1-Q3 (Acciones de MKT, Frecuencia de impactos, mensaje correcto, reporte SFO visitas a médicos)."/>
    <s v="&gt;="/>
    <n v="2"/>
    <s v="Valor"/>
    <n v="0.01"/>
    <n v="0.1"/>
    <m/>
    <s v="Aprobado"/>
    <s v="LEOPOLDO ENRIQUE BRANDENBURG MANSILLA"/>
  </r>
  <r>
    <x v="52"/>
    <s v="NELSON MATIAS"/>
    <s v="LINACRE DOMINGUEZ"/>
    <s v="mlinacre@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0.01"/>
    <n v="0.3"/>
    <m/>
    <s v="Aprobado"/>
    <s v="LEOPOLDO ENRIQUE BRANDENBURG MANSILLA"/>
  </r>
  <r>
    <x v="52"/>
    <s v="NELSON MATIAS"/>
    <s v="LINACRE DOMINGUEZ"/>
    <s v="mlinacre@axon-pharma.com"/>
    <s v="AXON CHILE"/>
    <s v="REPRESENTANTE MEDICO-FARMACIA"/>
    <s v="REPRESENTANTE MEDICO-FARMACIA"/>
    <s v="REPRESENTANTE MEDICO-FARMACIA"/>
    <s v="Profesionalización de mi Rol"/>
    <s v="Se medirá la productividad de mi gestion en Marcas Core de mi unidad de negocio, con Crecimiento de 45 %MS en un MAT ventas de la unidad de negocio: Galvus; Entresto 30% de Crecimiento, medidas en TD. Entrenamiento constante a la FFVV, con mediciones y evaluaciones trimestrales desde el área de Entrenamiento."/>
    <s v="1)Revisión Trimestral del MS% de ventas. (Graficos de Target: Médicos del mercado relevante, médicos del Kardex, médicos que nos recetan Q1-Q3) ; 2) Evaluación Trimestral en terreno y escrita (Analisis de Target Medico,Técnicas de venta, y producto ( &gt;85% de cumplimiento)."/>
    <s v="&gt;="/>
    <n v="45"/>
    <s v="Porcentaje"/>
    <n v="0.01"/>
    <n v="0.15"/>
    <m/>
    <s v="Aprobado"/>
    <s v="LEOPOLDO ENRIQUE BRANDENBURG MANSILLA"/>
  </r>
  <r>
    <x v="53"/>
    <s v="PEDRO FRANCISCO"/>
    <s v="PIZARRO ROJAS"/>
    <s v="ppizarro@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LEOPOLDO ENRIQUE BRANDENBURG MANSILLA"/>
  </r>
  <r>
    <x v="53"/>
    <s v="PEDRO FRANCISCO"/>
    <s v="PIZARRO ROJAS"/>
    <s v="ppizarro@axon-pharma.com"/>
    <s v="AXON CHILE"/>
    <s v="REPRESENTANTE MEDICO-FARMACIA"/>
    <s v="REPRESENTANTE MEDICO-FARMACIA"/>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s v="="/>
    <n v="100"/>
    <s v="Porcentaje"/>
    <n v="0.01"/>
    <n v="0.15"/>
    <m/>
    <s v="Aprobado"/>
    <s v="LEOPOLDO ENRIQUE BRANDENBURG MANSILLA"/>
  </r>
  <r>
    <x v="53"/>
    <s v="PEDRO FRANCISCO"/>
    <s v="PIZARRO ROJAS"/>
    <s v="ppizarro@axon-pharma.com"/>
    <s v="AXON CHILE"/>
    <s v="REPRESENTANTE MEDICO-FARMACIA"/>
    <s v="REPRESENTANTE MEDICO-FARMACIA"/>
    <s v="REPRESENTANTE MEDICO-FARMACIA"/>
    <s v="Ejecución final al plan Táctico"/>
    <s v="Se cumplirá, dando foco a las acciones, en los Target medicos Q1-Q3, de los Driver de Crecimiento (Galvus, Entresto ) dando frecuencia (90% cobertura presencial o virtual &gt;=2 por ciclo) y mensajes acordado en plan."/>
    <s v="Seguimiento Mensual a las acciones en Q1-Q3 (Acciones de MKT, Frecuencia de impactos, mensaje correcto, reporte SFO visitas a médicos)."/>
    <s v="&gt;="/>
    <n v="2"/>
    <s v="Valor"/>
    <n v="0.01"/>
    <n v="0.1"/>
    <m/>
    <s v="Aprobado"/>
    <s v="LEOPOLDO ENRIQUE BRANDENBURG MANSILLA"/>
  </r>
  <r>
    <x v="53"/>
    <s v="PEDRO FRANCISCO"/>
    <s v="PIZARRO ROJAS"/>
    <s v="ppizarro@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0.01"/>
    <n v="0.3"/>
    <m/>
    <s v="Aprobado"/>
    <s v="LEOPOLDO ENRIQUE BRANDENBURG MANSILLA"/>
  </r>
  <r>
    <x v="53"/>
    <s v="PEDRO FRANCISCO"/>
    <s v="PIZARRO ROJAS"/>
    <s v="ppizarro@axon-pharma.com"/>
    <s v="AXON CHILE"/>
    <s v="REPRESENTANTE MEDICO-FARMACIA"/>
    <s v="REPRESENTANTE MEDICO-FARMACIA"/>
    <s v="REPRESENTANTE MEDICO-FARMACIA"/>
    <s v="Profesionalización de mi Rol"/>
    <s v="Se medirá la productividad de mi gestion en Marcas Core de mi unidad de negocio, con Crecimiento de 45 %MS en un MAT ventas de la unidad de negocio: Galvus; Entresto 30% de Crecimiento, medidas en TD. Entrenamiento constante a la FFVV, con mediciones y evaluaciones trimestrales desde el área de Entrenamiento."/>
    <s v="1)Revisión Trimestral del MS% de ventas. (Graficos de Target: Médicos del mercado relevante, médicos del Kardex, médicos que nos recetan Q1-Q3) ; 2) Evaluación Trimestral en terreno y escrita (Analisis de Target Medico,Técnicas de venta, y producto ( &gt;85% de cumplimiento)."/>
    <s v="&gt;="/>
    <n v="45"/>
    <s v="Porcentaje"/>
    <n v="0.01"/>
    <n v="0.15"/>
    <m/>
    <s v="Aprobado"/>
    <s v="LEOPOLDO ENRIQUE BRANDENBURG MANSILLA"/>
  </r>
  <r>
    <x v="54"/>
    <s v="CAMILA FERNANDA"/>
    <s v="CORNEJO REYES"/>
    <s v="ccornejo@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1"/>
    <n v="0.3"/>
    <m/>
    <s v="Aprobado"/>
    <s v="FRANCISCO JAVIER ROJAS ACOSTA"/>
  </r>
  <r>
    <x v="54"/>
    <s v="CAMILA FERNANDA"/>
    <s v="CORNEJO REYES"/>
    <s v="ccornejo@axon-pharma.com"/>
    <s v="AXON CHILE"/>
    <s v="REPRESENTANTE MEDICO-FARMACIA"/>
    <s v="REPRESENTANTE MEDICO-FARMACIA"/>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100%"/>
    <s v="="/>
    <n v="100"/>
    <s v="Porcentaje"/>
    <n v="0"/>
    <n v="0.15"/>
    <m/>
    <s v="Aprobado"/>
    <s v="FRANCISCO JAVIER ROJAS ACOSTA"/>
  </r>
  <r>
    <x v="54"/>
    <s v="CAMILA FERNANDA"/>
    <s v="CORNEJO REYES"/>
    <s v="ccornejo@axon-pharma.com"/>
    <s v="AXON CHILE"/>
    <s v="REPRESENTANTE MEDICO-FARMACIA"/>
    <s v="REPRESENTANTE MEDICO-FARMACIA"/>
    <s v="REPRESENTANTE MEDICO-FARMACIA"/>
    <s v="Ejecución final al plan Táctico"/>
    <s v="Se cumplirá, dando foco a las acciones, en los Target Q1-Q3, de los Driver De Crecimiento dando frecuencia (90% cobertura presencial o virtual &gt;=2 por ciclo) y mensaje acordada en plan."/>
    <s v="Seguimiento Mensual a las acciones en Q1-Q3 (Acciones de MKT, Frecuencia de impactos, mensaje correcto, reporte SFO visitas a médicos). 1) &gt;=2contactos Q1-Q3. 2) 90% cobertura Q1, Q2 y Q3 (&gt;=2). 3) &gt;= 1 reunión institucion clave para marca Driver. 3) 85% de asistencia Q1-Q3 a Reunión institución, Eventos Axon y/o congresos internacionales."/>
    <s v="&gt;="/>
    <n v="90"/>
    <s v="Porcentaje"/>
    <n v="0"/>
    <n v="0.1"/>
    <m/>
    <s v="Aprobado"/>
    <s v="FRANCISCO JAVIER ROJAS ACOSTA"/>
  </r>
  <r>
    <x v="54"/>
    <s v="CAMILA FERNANDA"/>
    <s v="CORNEJO REYES"/>
    <s v="ccornejo@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1"/>
    <n v="0.3"/>
    <m/>
    <s v="Aprobado"/>
    <s v="FRANCISCO JAVIER ROJAS ACOSTA"/>
  </r>
  <r>
    <x v="54"/>
    <s v="CAMILA FERNANDA"/>
    <s v="CORNEJO REYES"/>
    <s v="ccornejo@axon-pharma.com"/>
    <s v="AXON CHILE"/>
    <s v="REPRESENTANTE MEDICO-FARMACIA"/>
    <s v="REPRESENTANTE MEDICO-FARMACIA"/>
    <s v="REPRESENTANTE MEDICO-FARMACIA"/>
    <s v="Profesionalización de mi Rol"/>
    <s v="1) Se medirá la productividad de mi gestion en Marcas Core de mi unidad de negocio, con Crecimiento de MS% en ventas y recetas. 2) Entrenamiento constante a la FFVV, con mediciones y evaluaciones trimestrales desde el área de Entrenamiento."/>
    <s v="1)Revisión Trimestral del MS% de ventas (TD) y recetas. (Gráficos de Target: Médicos del mercado relevante, médicos del Kardex, médicos que nos recetan Q1-Q3). 2) Evaluación Trimestral en terreno y escrita (Análisis de Target, Técnicas de venta, y producto ( &gt;85% de cumplimiento). 1) Alflorex 34% MS, Muno 20% MS y Perenteryl 65% MS. 2) &gt;85% cumplimiento."/>
    <s v="&gt;"/>
    <n v="85"/>
    <s v="Porcentaje"/>
    <n v="0"/>
    <n v="0.15"/>
    <m/>
    <s v="Aprobado"/>
    <s v="FRANCISCO JAVIER ROJAS ACOSTA"/>
  </r>
  <r>
    <x v="55"/>
    <s v="EVELYN JUDIT"/>
    <s v="BADIA ACEVEDO"/>
    <s v="ebadia@axon-pharma.com"/>
    <s v="AXON CHILE"/>
    <s v="ANALISTA CONTABLE SENIOR"/>
    <s v="ANALISTA CONTABLE SENIOR"/>
    <s v="ANALISTA CONTABLE SENIOR"/>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1"/>
    <n v="0.3"/>
    <m/>
    <s v="Aprobado"/>
    <s v="CARLOS FELIPE OLGUIN MARTINEZ"/>
  </r>
  <r>
    <x v="55"/>
    <s v="EVELYN JUDIT"/>
    <s v="BADIA ACEVEDO"/>
    <s v="ebadia@axon-pharma.com"/>
    <s v="AXON CHILE"/>
    <s v="ANALISTA CONTABLE SENIOR"/>
    <s v="ANALISTA CONTABLE SENIOR"/>
    <s v="ANALISTA CONTABLE SENIOR"/>
    <s v="Lograr la Venta Compañía para el 2022 de CLP $ 32.279.875.864"/>
    <s v="Lograr la Venta Compañía para el 2022 de CLP $ 32.279.875.864"/>
    <s v="Meta Min al 80% de CLP $25.823.900.691 y una máxima o superior a 111% de CLP$35.669.262.827"/>
    <s v="="/>
    <n v="100"/>
    <s v="Porcentaje"/>
    <n v="1"/>
    <n v="0.3"/>
    <m/>
    <s v="Aprobado"/>
    <s v="CARLOS FELIPE OLGUIN MARTINEZ"/>
  </r>
  <r>
    <x v="55"/>
    <s v="EVELYN JUDIT"/>
    <s v="BADIA ACEVEDO"/>
    <s v="ebadia@axon-pharma.com"/>
    <s v="AXON CHILE"/>
    <s v="ANALISTA CONTABLE SENIOR"/>
    <s v="ANALISTA CONTABLE SENIOR"/>
    <s v="ANALISTA CONTABLE SENIOR"/>
    <s v="Módulo de contabilidad"/>
    <s v="Parametrización de Softland, para obtener análisis y ratios financieros (con la ayuda de un consultor de softland)"/>
    <s v="Se podrá descargar nuevos informes, detallando y acotando la información para presentar ratios mensuales Termino 30/07/2022"/>
    <s v="="/>
    <n v="20"/>
    <s v="Porcentaje"/>
    <n v="0"/>
    <n v="0.2"/>
    <m/>
    <s v="Aprobado"/>
    <s v="CARLOS FELIPE OLGUIN MARTINEZ"/>
  </r>
  <r>
    <x v="55"/>
    <s v="EVELYN JUDIT"/>
    <s v="BADIA ACEVEDO"/>
    <s v="ebadia@axon-pharma.com"/>
    <s v="AXON CHILE"/>
    <s v="ANALISTA CONTABLE SENIOR"/>
    <s v="ANALISTA CONTABLE SENIOR"/>
    <s v="ANALISTA CONTABLE SENIOR"/>
    <s v="Procesos metodología"/>
    <s v="Confeccionar un Plan de cuentas Confeccionar manuales de procedimientos, para factoring, clientes (pagos y compensaciones de novofarma), acuerdos comerciales Redacción políticas de incobrabilidad, deudores incobrables (solicitar a Alex Carreño). Consolidación de EEFF, (parametrizar en sofland con la ayuda de un consultor)."/>
    <s v="Se crearán manuales de procedimientos para los procesos contables de Factoring y Clientes. Se crearán informes para consolidar EEFF. Termino 31/10/2022"/>
    <s v="="/>
    <n v="20"/>
    <s v="Porcentaje"/>
    <n v="0"/>
    <n v="0.2"/>
    <m/>
    <s v="Aprobado"/>
    <s v="CARLOS FELIPE OLGUIN MARTINEZ"/>
  </r>
  <r>
    <x v="56"/>
    <s v="GONZALO ANDRES"/>
    <s v="RAMIREZ MURDOCH"/>
    <s v="gramirez@axon-pharma.com"/>
    <s v="AXON CHILE"/>
    <s v="REPRESENTANTE MEDICO-FARMACIA"/>
    <s v="REPRESENTANTE MEDICO-FARMACIA"/>
    <s v="REPRESENTANTE MEDICO-FARMACIA"/>
    <s v="Alcanzar la utilidad operacional para el 2022 establecida para la compañía de CLP$ 8.707.815.152"/>
    <s v="Alcanzar la utilidad operacional para el 2022 establecida para la compañía de CLP$ 8.707.815.152"/>
    <s v="meta min al 80% de CLP$ 6.966.252.122 y una maxima o superior al 111% de CLP% 9.622.135.743"/>
    <s v="="/>
    <n v="100"/>
    <s v="Porcentaje"/>
    <n v="0"/>
    <n v="0.3"/>
    <m/>
    <s v="Aprobado"/>
    <s v="MARIA TERESA LARA ESPINOZA"/>
  </r>
  <r>
    <x v="56"/>
    <s v="GONZALO ANDRES"/>
    <s v="RAMIREZ MURDOCH"/>
    <s v="gramirez@axon-pharma.com"/>
    <s v="AXON CHILE"/>
    <s v="REPRESENTANTE MEDICO-FARMACIA"/>
    <s v="REPRESENTANTE MEDICO-FARMACIA"/>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s v="="/>
    <n v="100"/>
    <s v="Porcentaje"/>
    <n v="0"/>
    <n v="0.15"/>
    <m/>
    <s v="Aprobado"/>
    <s v="MARIA TERESA LARA ESPINOZA"/>
  </r>
  <r>
    <x v="56"/>
    <s v="GONZALO ANDRES"/>
    <s v="RAMIREZ MURDOCH"/>
    <s v="gramirez@axon-pharma.com"/>
    <s v="AXON CHILE"/>
    <s v="REPRESENTANTE MEDICO-FARMACIA"/>
    <s v="REPRESENTANTE MEDICO-FARMACIA"/>
    <s v="REPRESENTANTE MEDICO-FARMACIA"/>
    <s v="Ejecución final al plan Táctico"/>
    <s v="Se cumplirá, dando foco a las acciones, en los Target Q1- Q2 - Q3, de los Driver de Crecimiento Teregetal CR, Trileptal, y Ritalin, dando frecuencia (90% cobertura presencial o virtual &gt;=2 por ciclo) y mensaje acordado en plan."/>
    <s v="Seguimiento Mensual a las acciones en Q1- Q2 - Q3 (Acciones de MKT, Frecuencia de impactos, mensaje correcto, reporte SFO visitas a médicos).1) &gt;=2contactos Q1- Q2- Q3. 2) &gt;= 1 reunión institucion clave para marca Driver. 3) 85% de asistencia Q1- Q2 -Q3 a Eventos Axon y/o congresos interancionales."/>
    <s v="="/>
    <n v="100"/>
    <s v="Porcentaje"/>
    <n v="0"/>
    <n v="0.15"/>
    <m/>
    <s v="Aprobado"/>
    <s v="MARIA TERESA LARA ESPINOZA"/>
  </r>
  <r>
    <x v="56"/>
    <s v="GONZALO ANDRES"/>
    <s v="RAMIREZ MURDOCH"/>
    <s v="gramirez@axon-pharma.com"/>
    <s v="AXON CHILE"/>
    <s v="REPRESENTANTE MEDICO-FARMACIA"/>
    <s v="REPRESENTANTE MEDICO-FARMACIA"/>
    <s v="REPRESENTANTE MEDICO-FARMACIA"/>
    <s v="Lograr la vente compañía para el 2022 de CLP$ 32.279.875.864"/>
    <s v="Lograr la vente compañía para el 2022 de CLP$ 32.279.875.864"/>
    <s v="Meta min 80 % de CLP $ 25.823.900.691 y una máxima o superior a 111% de CLP$ 35.669.262.827"/>
    <s v="="/>
    <n v="100"/>
    <s v="Porcentaje"/>
    <n v="0"/>
    <n v="0.3"/>
    <m/>
    <s v="Aprobado"/>
    <s v="MARIA TERESA LARA ESPINOZA"/>
  </r>
  <r>
    <x v="56"/>
    <s v="GONZALO ANDRES"/>
    <s v="RAMIREZ MURDOCH"/>
    <s v="gramirez@axon-pharma.com"/>
    <s v="AXON CHILE"/>
    <s v="REPRESENTANTE MEDICO-FARMACIA"/>
    <s v="REPRESENTANTE MEDICO-FARMACIA"/>
    <s v="REPRESENTANTE MEDICO-FARMACIA"/>
    <s v="Profesionalización de mi Rol"/>
    <s v="Se medirá la productividad de mi gestion en mi unidad de negocio, 1) Crecimiento de Tegretal CR , valores, en el Plan Ministerial de Epilepsia, trimestralmente. 2) Entrenamiento constante , con mediciones y evaluaciones trimestrales desde el área de Entrenamiento."/>
    <s v="1) Revisión Trimestral de la venta de Tegretal CR del Programa Ministerial de Epilepsia.Medición Trimestral que incremente el 47,6% unidades. 2) Evaluación Trimestral en terreno y escrita (Analisis de Target,Técnicas de venta, y producto."/>
    <s v="&gt;="/>
    <n v="100"/>
    <s v="Porcentaje"/>
    <n v="0"/>
    <n v="0.1"/>
    <m/>
    <s v="Aprobado"/>
    <s v="MARIA TERESA LARA ESPINOZA"/>
  </r>
  <r>
    <x v="57"/>
    <s v="IVAN ENRIQUE"/>
    <s v="RIVERA YAÑEZ"/>
    <s v="irivera@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1"/>
    <n v="0.3"/>
    <m/>
    <s v="Aprobado"/>
    <s v="FRANCISCO JAVIER ROJAS ACOSTA"/>
  </r>
  <r>
    <x v="57"/>
    <s v="IVAN ENRIQUE"/>
    <s v="RIVERA YAÑEZ"/>
    <s v="irivera@axon-pharma.com"/>
    <s v="AXON CHILE"/>
    <s v="REPRESENTANTE MEDICO-FARMACIA"/>
    <s v="REPRESENTANTE MEDICO-FARMACIA"/>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100%"/>
    <s v="="/>
    <n v="100"/>
    <s v="Porcentaje"/>
    <n v="0"/>
    <n v="0.15"/>
    <m/>
    <s v="Aprobado"/>
    <s v="FRANCISCO JAVIER ROJAS ACOSTA"/>
  </r>
  <r>
    <x v="57"/>
    <s v="IVAN ENRIQUE"/>
    <s v="RIVERA YAÑEZ"/>
    <s v="irivera@axon-pharma.com"/>
    <s v="AXON CHILE"/>
    <s v="REPRESENTANTE MEDICO-FARMACIA"/>
    <s v="REPRESENTANTE MEDICO-FARMACIA"/>
    <s v="REPRESENTANTE MEDICO-FARMACIA"/>
    <s v="Ejecución final al plan Táctico"/>
    <s v="Se cumplirá, dando foco a las acciones, en los Target Q1-Q3, de los Driver De Crecimiento dando frecuencia (90% cobertura presencial o virtual &gt;=2 por ciclo) y mensaje acordada en plan."/>
    <s v="Seguimiento Mensual a las acciones en Q1-Q3 (Acciones de MKT, Frecuencia de impactos, mensaje correcto, reporte SFO visitas a médicos). 1) &gt;=2contactos Q1-Q3. 2) 90% cobertura Q1, Q2 y Q3 (&gt;=2). 3) &gt;= 1 reunión institucion clave para marca Driver. 3) 85% de asistencia Q1-Q3 a Reunión institución, Eventos Axon y/o congresos internacionales."/>
    <s v="&gt;="/>
    <n v="90"/>
    <s v="Porcentaje"/>
    <n v="0"/>
    <n v="0.1"/>
    <m/>
    <s v="Aprobado"/>
    <s v="FRANCISCO JAVIER ROJAS ACOSTA"/>
  </r>
  <r>
    <x v="57"/>
    <s v="IVAN ENRIQUE"/>
    <s v="RIVERA YAÑEZ"/>
    <s v="irivera@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1"/>
    <n v="0.3"/>
    <m/>
    <s v="Aprobado"/>
    <s v="FRANCISCO JAVIER ROJAS ACOSTA"/>
  </r>
  <r>
    <x v="57"/>
    <s v="IVAN ENRIQUE"/>
    <s v="RIVERA YAÑEZ"/>
    <s v="irivera@axon-pharma.com"/>
    <s v="AXON CHILE"/>
    <s v="REPRESENTANTE MEDICO-FARMACIA"/>
    <s v="REPRESENTANTE MEDICO-FARMACIA"/>
    <s v="REPRESENTANTE MEDICO-FARMACIA"/>
    <s v="Profesionalización de mi Rol"/>
    <s v="1) Se medirá la productividad de mi gestion en Marcas Core de mi unidad de negocio, con Crecimiento de MS% en ventas y recetas. 2) Entrenamiento constante a la FFVV, con mediciones y evaluaciones trimestrales desde el área de Entrenamiento."/>
    <s v="1)Revisión Trimestral del MS% de ventas (TD) y recetas. (Gráficos de Target: Médicos del mercado relevante, médicos del Kardex, médicos que nos recetan Q1-Q3). 2) Evaluación Trimestral en terreno y escrita (Análisis de Target, Técnicas de venta, y producto ( &gt;85% de cumplimiento). 1) Alflorex 34% MS, Muno 20% MS y Perenteryl 65% MS. 2) &gt;85% cumplimiento."/>
    <s v="&gt;"/>
    <n v="85"/>
    <s v="Porcentaje"/>
    <n v="0"/>
    <n v="0.15"/>
    <m/>
    <s v="Aprobado"/>
    <s v="FRANCISCO JAVIER ROJAS ACOSTA"/>
  </r>
  <r>
    <x v="58"/>
    <s v="KAREN MARION"/>
    <s v="SAEZ CALDERON"/>
    <s v="ksaez@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JUAN PABLO PIZARRO RAHIL"/>
  </r>
  <r>
    <x v="58"/>
    <s v="KAREN MARION"/>
    <s v="SAEZ CALDERON"/>
    <s v="ksaez@axon-pharma.com"/>
    <s v="AXON CHILE"/>
    <s v="REPRESENTANTE MEDICO-FARMACIA"/>
    <s v="REPRESENTANTE MEDICO-FARMACIA"/>
    <s v="REPRESENTANTE MEDICO-FARMACIA"/>
    <s v="Compliance"/>
    <s v="cumplir haciendo lo correcto en dos SOP críticos del área, MM y MG ademas del SOP de T&amp;E rendición de gastos"/>
    <s v="1) 0 desvios graves y sin repeticiones y máximo de 3 desvíos menores, sin repeticiones en los monitoreos años 2022 100%"/>
    <s v="="/>
    <n v="100"/>
    <s v="Porcentaje"/>
    <n v="0"/>
    <n v="0.1"/>
    <m/>
    <s v="Aprobado"/>
    <s v="JUAN PABLO PIZARRO RAHIL"/>
  </r>
  <r>
    <x v="58"/>
    <s v="KAREN MARION"/>
    <s v="SAEZ CALDERON"/>
    <s v="ksaez@axon-pharma.com"/>
    <s v="AXON CHILE"/>
    <s v="REPRESENTANTE MEDICO-FARMACIA"/>
    <s v="REPRESENTANTE MEDICO-FARMACIA"/>
    <s v="REPRESENTANTE MEDICO-FARMACIA"/>
    <s v="Ejecución final al plan táctico"/>
    <s v="Se cumplirá ,dando foco a las acciones, en Target Q1-Q3 de los Driver de crecimiento dando frecuencia (90% o virtual&gt;=2 por ciclo ) mensaje acordado en plan."/>
    <s v="seguimiento mensual a las acciones en Q1-Q3 ( acciones de MKT, frecuencia de impactos mensaje correcto ,reportes SFO visitas a médicos ) 1) &gt;=2 contactos Q1-Q3 2)90% coberturas Q1,Q2 y Q3 (&gt;=2). 3) &gt;=1 reunión institución clave para marcas Driver . 4) 85% asistencia Q1-Q3 a reunión institución , eventos Axon y/o congresos internacionales"/>
    <s v="&gt;="/>
    <n v="90"/>
    <s v="Porcentaje"/>
    <n v="0"/>
    <n v="0.15"/>
    <m/>
    <s v="Aprobado"/>
    <s v="JUAN PABLO PIZARRO RAHIL"/>
  </r>
  <r>
    <x v="58"/>
    <s v="KAREN MARION"/>
    <s v="SAEZ CALDERON"/>
    <s v="ksaez@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0.01"/>
    <n v="0.3"/>
    <m/>
    <s v="Aprobado"/>
    <s v="JUAN PABLO PIZARRO RAHIL"/>
  </r>
  <r>
    <x v="58"/>
    <s v="KAREN MARION"/>
    <s v="SAEZ CALDERON"/>
    <s v="ksaez@axon-pharma.com"/>
    <s v="AXON CHILE"/>
    <s v="REPRESENTANTE MEDICO-FARMACIA"/>
    <s v="REPRESENTANTE MEDICO-FARMACIA"/>
    <s v="REPRESENTANTE MEDICO-FARMACIA"/>
    <s v="Profesionalización de mi rol"/>
    <s v="1) se medira la productividad de mi gestión en marcas Core de mi unidad de negocio, con crecimiento de MS% en ventas y recetas. 2) entrenamiento constante a la fuerza de ventas con mediciones y evaluaciones trimestrales desde el área de entrenamiento"/>
    <s v="1) revision trimestral del MS% (DT) y recetas. (gráficos de Target : médicos del mercado relevantes, médicos del kardec médicos que nos recetas Q1-Q3). 2) Evaluación trimestral en terreno y escrita (análisis de Target técnicas de ventas y productos ( mayor 85% cumplimiento) 1) alflorex 34%MS,Muno 20%MS y perenteryl 65%MS.2)&gt;85% cumplimiento"/>
    <s v="&gt;"/>
    <n v="85"/>
    <s v="Porcentaje"/>
    <n v="0"/>
    <n v="0.15"/>
    <m/>
    <s v="Aprobado"/>
    <s v="JUAN PABLO PIZARRO RAHIL"/>
  </r>
  <r>
    <x v="59"/>
    <s v="LAURA ANDREA"/>
    <s v="MENDOZA JIMENEZ"/>
    <s v="lmendoza@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JUAN PABLO PIZARRO RAHIL"/>
  </r>
  <r>
    <x v="59"/>
    <s v="LAURA ANDREA"/>
    <s v="MENDOZA JIMENEZ"/>
    <s v="lmendoza@axon-pharma.com"/>
    <s v="AXON CHILE"/>
    <s v="REPRESENTANTE MEDICO-FARMACIA"/>
    <s v="REPRESENTANTE MEDICO-FARMACIA"/>
    <s v="REPRESENTANTE MEDICO-FARMACIA"/>
    <s v="Compliance"/>
    <s v="cumplir haciendo lo correcto en dos SOP críticos del área, MM y MG ademas del SOP de T&amp;E rendición de gastos"/>
    <s v="1) 0 desvios graves y sin repeticiones y máximo de 3 desvíos menores, sin repeticiones en los monitoreos años 2022 100%"/>
    <s v="="/>
    <n v="100"/>
    <s v="Porcentaje"/>
    <n v="0"/>
    <n v="0.1"/>
    <m/>
    <s v="Aprobado"/>
    <s v="JUAN PABLO PIZARRO RAHIL"/>
  </r>
  <r>
    <x v="59"/>
    <s v="LAURA ANDREA"/>
    <s v="MENDOZA JIMENEZ"/>
    <s v="lmendoza@axon-pharma.com"/>
    <s v="AXON CHILE"/>
    <s v="REPRESENTANTE MEDICO-FARMACIA"/>
    <s v="REPRESENTANTE MEDICO-FARMACIA"/>
    <s v="REPRESENTANTE MEDICO-FARMACIA"/>
    <s v="Ejecución final al plan táctico"/>
    <s v="Se cumplirá ,dando foco a las acciones, en Target Q1-Q3 de los Driver de crecimiento dando frecuencia (90% o virtual&gt;=2 por ciclo ) mensaje acordado en plan."/>
    <s v="seguimiento mensual a las acciones en Q1-Q3 ( acciones de MKT, frecuencia de impactos mensaje correcto ,reportes SFO visitas a médicos ) 1) &gt;=2 contactos Q1-Q3 2)90% coberturas Q1,Q2 y Q3 (&gt;=2). 3) &gt;=1 reunión institución clave para marcas Driver . 4) 85% asistencia Q1-Q3 a reunión institución , eventos Axon y/o congresos internacionales"/>
    <s v="&gt;="/>
    <n v="90"/>
    <s v="Porcentaje"/>
    <n v="0"/>
    <n v="0.15"/>
    <m/>
    <s v="Aprobado"/>
    <s v="JUAN PABLO PIZARRO RAHIL"/>
  </r>
  <r>
    <x v="59"/>
    <s v="LAURA ANDREA"/>
    <s v="MENDOZA JIMENEZ"/>
    <s v="lmendoza@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0.01"/>
    <n v="0.3"/>
    <m/>
    <s v="Aprobado"/>
    <s v="JUAN PABLO PIZARRO RAHIL"/>
  </r>
  <r>
    <x v="59"/>
    <s v="LAURA ANDREA"/>
    <s v="MENDOZA JIMENEZ"/>
    <s v="lmendoza@axon-pharma.com"/>
    <s v="AXON CHILE"/>
    <s v="REPRESENTANTE MEDICO-FARMACIA"/>
    <s v="REPRESENTANTE MEDICO-FARMACIA"/>
    <s v="REPRESENTANTE MEDICO-FARMACIA"/>
    <s v="Profesionalización de mi rol"/>
    <s v="1) se medira la productividad de mi gestión en marcas Core de mi unidad de negocio, con crecimiento de MS% en ventas y recetas. 2) entrenamiento constante a la fuerza de ventas con mediciones y evaluaciones trimestrales desde el área de entrenamiento"/>
    <s v="1) revision trimestral del MS% (DT) y recetas. (gráficos de Target : médicos del mercado relevantes, médicos del kardec médicos que nos recetas Q1-Q3). 2) Evaluación trimestral en terreno y escrita (análisis de Target técnicas de ventas y productos ( mayor 85% cumplimiento) 1) alflorex 34%MS,Muno 20%MS y perenteryl 65%MS.2)&gt;85% cumplimiento"/>
    <s v="&gt;"/>
    <n v="85"/>
    <s v="Porcentaje"/>
    <n v="0"/>
    <n v="0.15"/>
    <m/>
    <s v="Aprobado"/>
    <s v="JUAN PABLO PIZARRO RAHIL"/>
  </r>
  <r>
    <x v="60"/>
    <s v="PATRICIA DEL CARMEN"/>
    <s v="ULLOA GARRIDO"/>
    <s v="pulloa@axon-pharma.com"/>
    <s v="AXON CHILE"/>
    <s v="REPRESENTANTE MEDICO-FARMACIA"/>
    <s v="REPRESENTANTE MEDICO-FARMACIA"/>
    <s v="REPRESENTANTE MEDICO-FARMACIA"/>
    <s v="Alcanzar la utilidad operacional para el 2022 establecida para la compañia de CLP $8.707.815.152"/>
    <s v="Alcanzar la utilidad operacional para el 2022 establecida para la compañia de CLP $8.707.815.152"/>
    <s v="Meta min. al 80% de CLP $ 6.966.252.122 y una max. o superior al 111% de CLP $9.622.135.743"/>
    <s v="="/>
    <n v="100"/>
    <s v="Porcentaje"/>
    <n v="0"/>
    <n v="0.3"/>
    <m/>
    <s v="Aprobado"/>
    <s v="MARIA TERESA LARA ESPINOZA"/>
  </r>
  <r>
    <x v="60"/>
    <s v="PATRICIA DEL CARMEN"/>
    <s v="ULLOA GARRIDO"/>
    <s v="pulloa@axon-pharma.com"/>
    <s v="AXON CHILE"/>
    <s v="REPRESENTANTE MEDICO-FARMACIA"/>
    <s v="REPRESENTANTE MEDICO-FARMACIA"/>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s v="="/>
    <n v="100"/>
    <s v="Porcentaje"/>
    <n v="0"/>
    <n v="0.15"/>
    <m/>
    <s v="Aprobado"/>
    <s v="MARIA TERESA LARA ESPINOZA"/>
  </r>
  <r>
    <x v="60"/>
    <s v="PATRICIA DEL CARMEN"/>
    <s v="ULLOA GARRIDO"/>
    <s v="pulloa@axon-pharma.com"/>
    <s v="AXON CHILE"/>
    <s v="REPRESENTANTE MEDICO-FARMACIA"/>
    <s v="REPRESENTANTE MEDICO-FARMACIA"/>
    <s v="REPRESENTANTE MEDICO-FARMACIA"/>
    <s v="Ejecución final al plan Táctico"/>
    <s v="Se cumplirá, dando foco a las acciones, en los Target Q1- Q2 - Q3, de los Driver de Crecimiento Teregetal CR, Trileptal, y Ritalin, dando frecuencia (90% cobertura presencial o virtual &gt;=2 por ciclo) y mensaje acordado en plan."/>
    <s v="Seguimiento Mensual a las acciones en Q1- Q2 - Q3 (Acciones de MKT, Frecuencia de impactos, mensaje correcto, reporte SFO visitas a médicos).1) &gt;=2contactos Q1- Q2- Q3. 2) &gt;= 1 reunión institucion clave para marca Driver. 3) 85% de asistencia Q1- Q2 -Q3 a Eventos Axon y/o congresos interancionales."/>
    <s v="="/>
    <n v="100"/>
    <s v="Porcentaje"/>
    <n v="0"/>
    <n v="0.15"/>
    <m/>
    <s v="Aprobado"/>
    <s v="MARIA TERESA LARA ESPINOZA"/>
  </r>
  <r>
    <x v="60"/>
    <s v="PATRICIA DEL CARMEN"/>
    <s v="ULLOA GARRIDO"/>
    <s v="pulloa@axon-pharma.com"/>
    <s v="AXON CHILE"/>
    <s v="REPRESENTANTE MEDICO-FARMACIA"/>
    <s v="REPRESENTANTE MEDICO-FARMACIA"/>
    <s v="REPRESENTANTE MEDICO-FARMACIA"/>
    <s v="Lograr la venta compañia 2022 de CLP 32.279.875.864"/>
    <s v="Lograr la venta compañia 2022 de CLP 32.279.875.864"/>
    <s v="Meta min. 80% de CLP 25.823.900.691 y una max. o superior a 111% de CLP 35.669.262.827"/>
    <s v="="/>
    <n v="100"/>
    <s v="Porcentaje"/>
    <n v="0"/>
    <n v="0.3"/>
    <m/>
    <s v="Aprobado"/>
    <s v="MARIA TERESA LARA ESPINOZA"/>
  </r>
  <r>
    <x v="60"/>
    <s v="PATRICIA DEL CARMEN"/>
    <s v="ULLOA GARRIDO"/>
    <s v="pulloa@axon-pharma.com"/>
    <s v="AXON CHILE"/>
    <s v="REPRESENTANTE MEDICO-FARMACIA"/>
    <s v="REPRESENTANTE MEDICO-FARMACIA"/>
    <s v="REPRESENTANTE MEDICO-FARMACIA"/>
    <s v="Profesionalización de mi Rol"/>
    <s v="Se medirá la productividad de mi gestion en mi unidad de negocio, 1) Crecimiento de Tegretal CR , valores, en el Plan Ministerial de Epilepsia, trimestralmente. 2) Entrenamiento constante , con mediciones y evaluaciones trimestrales desde el área de Entrenamiento."/>
    <s v="1) Revisión Trimestral de la venta de Tegretal CR del Programa Ministerial de Epilepsia.Medición Trimestral que incremente el 47,6% unidades. 2) Evaluación Trimestral en terreno y escrita (Analisis de Target,Técnicas de venta, y producto."/>
    <s v="&gt;="/>
    <n v="100"/>
    <s v="Porcentaje"/>
    <n v="0"/>
    <n v="0.1"/>
    <m/>
    <s v="Aprobado"/>
    <s v="MARIA TERESA LARA ESPINOZA"/>
  </r>
  <r>
    <x v="61"/>
    <s v="STELLA VALENTINA"/>
    <s v="ORTIZ CONCHA"/>
    <s v="sortiz@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JUAN PABLO PIZARRO RAHIL"/>
  </r>
  <r>
    <x v="61"/>
    <s v="STELLA VALENTINA"/>
    <s v="ORTIZ CONCHA"/>
    <s v="sortiz@axon-pharma.com"/>
    <s v="AXON CHILE"/>
    <s v="REPRESENTANTE MEDICO-FARMACIA"/>
    <s v="REPRESENTANTE MEDICO-FARMACIA"/>
    <s v="REPRESENTANTE MEDICO-FARMACIA"/>
    <s v="Compliance"/>
    <s v="cumplir haciendo lo correcto en dos SOP críticos del área, MM y MG ademas del SOP de T&amp;E rendición de gastos"/>
    <s v="1) 0 desvios graves y sin repeticiones y máximo de 3 desvíos menores, sin repeticiones en los monitoreos años 2022 100%"/>
    <s v="="/>
    <n v="100"/>
    <s v="Porcentaje"/>
    <n v="0"/>
    <n v="0.1"/>
    <m/>
    <s v="Aprobado"/>
    <s v="JUAN PABLO PIZARRO RAHIL"/>
  </r>
  <r>
    <x v="61"/>
    <s v="STELLA VALENTINA"/>
    <s v="ORTIZ CONCHA"/>
    <s v="sortiz@axon-pharma.com"/>
    <s v="AXON CHILE"/>
    <s v="REPRESENTANTE MEDICO-FARMACIA"/>
    <s v="REPRESENTANTE MEDICO-FARMACIA"/>
    <s v="REPRESENTANTE MEDICO-FARMACIA"/>
    <s v="Ejecución final al plan táctico"/>
    <s v="Se cumplirá ,dando foco a las acciones, en Target Q1-Q3 de los Driver de crecimiento dando frecuencia (90% o virtual&gt;=2 por ciclo ) mensaje acordado en plan."/>
    <s v="seguimiento mensual a las acciones en Q1-Q3 ( acciones de MKT, frecuencia de impactos mensaje correcto ,reportes SFO visitas a médicos ) 1) &gt;=2 contactos Q1-Q3 2)90% coberturas Q1,Q2 y Q3 (&gt;=2). 3) &gt;=1 reunión institución clave para marcas Driver . 4) 85% asistencia Q1-Q3 a reunión institución , eventos Axon y/o congresos internacionales"/>
    <s v="&gt;="/>
    <n v="90"/>
    <s v="Porcentaje"/>
    <n v="0"/>
    <n v="0.15"/>
    <m/>
    <s v="Aprobado"/>
    <s v="JUAN PABLO PIZARRO RAHIL"/>
  </r>
  <r>
    <x v="61"/>
    <s v="STELLA VALENTINA"/>
    <s v="ORTIZ CONCHA"/>
    <s v="sortiz@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0.01"/>
    <n v="0.3"/>
    <m/>
    <s v="Aprobado"/>
    <s v="JUAN PABLO PIZARRO RAHIL"/>
  </r>
  <r>
    <x v="61"/>
    <s v="STELLA VALENTINA"/>
    <s v="ORTIZ CONCHA"/>
    <s v="sortiz@axon-pharma.com"/>
    <s v="AXON CHILE"/>
    <s v="REPRESENTANTE MEDICO-FARMACIA"/>
    <s v="REPRESENTANTE MEDICO-FARMACIA"/>
    <s v="REPRESENTANTE MEDICO-FARMACIA"/>
    <s v="Profesionalización de mi rol"/>
    <s v="1) se medira la productividad de mi gestión en marcas Core de mi unidad de negocio, con crecimiento de MS% en ventas y recetas. 2) entrenamiento constante a la fuerza de ventas con mediciones y evaluaciones trimestrales desde el área de entrenamiento"/>
    <s v="1) revision trimestral del MS% (DT) y recetas. (gráficos de Target : médicos del mercado relevantes, médicos del kardec médicos que nos recetas Q1-Q3). 2) Evaluación trimestral en terreno y escrita (análisis de Target técnicas de ventas y productos ( mayor 85% cumplimiento) 1) alflorex 34%MS,Muno 20%MS y perenteryl 65%MS.2)&gt;85% cumplimiento"/>
    <s v="&gt;"/>
    <n v="85"/>
    <s v="Porcentaje"/>
    <n v="0"/>
    <n v="0.15"/>
    <m/>
    <s v="Aprobado"/>
    <s v="JUAN PABLO PIZARRO RAHIL"/>
  </r>
  <r>
    <x v="62"/>
    <s v="SOFIA CATALINA"/>
    <s v="JORQUERA RODRIGUEZ"/>
    <s v="sjorquera@axon-pharma.com"/>
    <s v="AXON CHILE"/>
    <s v="ASISTENTE MEDICAL"/>
    <s v="ASISTENTE MEDICAL"/>
    <s v="ASISTENTE MEDICAL"/>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1"/>
    <n v="0.3"/>
    <m/>
    <s v="Aprobado"/>
    <s v="GLAUCO ANTONIO ARACENA PINTO"/>
  </r>
  <r>
    <x v="62"/>
    <s v="SOFIA CATALINA"/>
    <s v="JORQUERA RODRIGUEZ"/>
    <s v="sjorquera@axon-pharma.com"/>
    <s v="AXON CHILE"/>
    <s v="ASISTENTE MEDICAL"/>
    <s v="ASISTENTE MEDICAL"/>
    <s v="ASISTENTE MEDICAL"/>
    <s v="Apoyar activamente en los seguimientos de contrataciones de HCPs, material NP y eventos NP"/>
    <s v="-Vigencia del material promocional. -Seguimiento con límites de tiempo de las contrataciones de los HCP. -Seguimiento de respuesta de correo información médica en tiempo: máximo de respuesta en 7 días corridos."/>
    <s v="-Revisión mensual de planilla de materiales. Se dará aviso por correo al área médica, notificando si existen o no materiales prontos a vencer (horizonte de dos meses). -Actualización continua de planillas de seguimiento para contrataciones y preguntas."/>
    <s v="="/>
    <s v="15"/>
    <s v="Porcentaje"/>
    <n v="1"/>
    <n v="0.15"/>
    <m/>
    <s v="Aprobado"/>
    <s v="GLAUCO ANTONIO ARACENA PINTO"/>
  </r>
  <r>
    <x v="62"/>
    <s v="SOFIA CATALINA"/>
    <s v="JORQUERA RODRIGUEZ"/>
    <s v="sjorquera@axon-pharma.com"/>
    <s v="AXON CHILE"/>
    <s v="ASISTENTE MEDICAL"/>
    <s v="ASISTENTE MEDICAL"/>
    <s v="ASISTENTE MEDICAL"/>
    <s v="Coordinar los hitos de todos los eventos no promocionales asociados a productos de Novartis"/>
    <s v="-Gestionar los documentos necesarios para su aprobación y cierre, en los plazos definidos por SOP."/>
    <s v="-Correos semanales con recordatorio de hitos según planificación. -Correos solicitando información pertinente a los implicados en el evento"/>
    <s v="="/>
    <n v="15"/>
    <s v="Porcentaje"/>
    <n v="1"/>
    <n v="0.15"/>
    <m/>
    <s v="Aprobado"/>
    <s v="GLAUCO ANTONIO ARACENA PINTO"/>
  </r>
  <r>
    <x v="62"/>
    <s v="SOFIA CATALINA"/>
    <s v="JORQUERA RODRIGUEZ"/>
    <s v="sjorquera@axon-pharma.com"/>
    <s v="AXON CHILE"/>
    <s v="ASISTENTE MEDICAL"/>
    <s v="ASISTENTE MEDICAL"/>
    <s v="ASISTENTE MEDICAL"/>
    <s v="Lograr la Venta Compañía para el 2022 de CLP $ 32.279.875.864"/>
    <s v="Lograr la Venta Compañía para el 2022 de CLP $ 32.279.875.864"/>
    <s v="Meta Min al 80% de CLP $25.823.900.691 y una máxima o superior a 111% de CLP$35.669.262.827"/>
    <s v="="/>
    <n v="100"/>
    <s v="Porcentaje"/>
    <n v="1"/>
    <n v="0.3"/>
    <m/>
    <s v="Aprobado"/>
    <s v="GLAUCO ANTONIO ARACENA PINTO"/>
  </r>
  <r>
    <x v="62"/>
    <s v="SOFIA CATALINA"/>
    <s v="JORQUERA RODRIGUEZ"/>
    <s v="sjorquera@axon-pharma.com"/>
    <s v="AXON CHILE"/>
    <s v="ASISTENTE MEDICAL"/>
    <s v="ASISTENTE MEDICAL"/>
    <s v="ASISTENTE MEDICAL"/>
    <s v="Organizar documentos de medical"/>
    <s v="- Solicitar con la debida anticipación los CV de los HCP que no estén validados para evaluar su TIER. Las validaciones deben estar actualizadas (vigencia de un año desde la validación original). - Solicitar al menos una semana antes de un eventp, el envío de la presentación (en ppt o pdf) para dar la aprobación respectiva de acuerdo a los requerimientos de compliance. - Mantener un registro ordenado de los eventos y materiales no promocionales. - Coordinar el cierre oportuno de los eventos, considerando los plazos asociados"/>
    <s v="- Respaldo de eventos y materiales en la planilla de seguimiento, alojada en el share de medical - Enviar recordatorio por mail, reiterando los plazos de cada hito. - Correo electrónico servirá como respaldo de petición de PPT."/>
    <s v="="/>
    <n v="10"/>
    <s v="Porcentaje"/>
    <n v="1"/>
    <n v="0.1"/>
    <m/>
    <s v="Aprobado"/>
    <s v="GLAUCO ANTONIO ARACENA PINTO"/>
  </r>
  <r>
    <x v="63"/>
    <s v="CARMEN GABRIELA"/>
    <s v="AREVALO WADDINGTON"/>
    <s v="carevalo@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JOSE LUIS OTAROLA CORNEJO"/>
  </r>
  <r>
    <x v="63"/>
    <s v="CARMEN GABRIELA"/>
    <s v="AREVALO WADDINGTON"/>
    <s v="carevalo@axon-pharma.com"/>
    <s v="AXON CHILE"/>
    <s v="REPRESENTANTE MEDICO-FARMACIA"/>
    <s v="REPRESENTANTE MEDICO-FARMACIA"/>
    <s v="REPRESENTANTE MEDICO-FARMACIA"/>
    <s v="Compliance"/>
    <s v="Cumplir haciendo lo correcto en dos SOP críticos del área, MM y MG además del SOP de T&amp;E (rendición de Gastos)."/>
    <s v="1) 0 desvíos graves y sin repeticiones y un máximo de 3 desvíos menores, sin repeticiones, en los monitoreos año 2022."/>
    <s v="="/>
    <n v="100"/>
    <s v="Porcentaje"/>
    <n v="0.01"/>
    <n v="0.15"/>
    <m/>
    <s v="Aprobado"/>
    <s v="JOSE LUIS OTAROLA CORNEJO"/>
  </r>
  <r>
    <x v="63"/>
    <s v="CARMEN GABRIELA"/>
    <s v="AREVALO WADDINGTON"/>
    <s v="carevalo@axon-pharma.com"/>
    <s v="AXON CHILE"/>
    <s v="REPRESENTANTE MEDICO-FARMACIA"/>
    <s v="REPRESENTANTE MEDICO-FARMACIA"/>
    <s v="REPRESENTANTE MEDICO-FARMACIA"/>
    <s v="Ejecución final al plan Táctico"/>
    <s v="Se cumplirá, dando foco a las acciones, en los Target medicos Q1-Q3, de los Driver de Crecimiento (Entresto ) dando frecuencia (90% cobertura presencial o virtual &gt;=2 por ciclo) y mensajes acordado en plan."/>
    <s v="Seguimiento Mensual a las acciones en Q1-Q3 (Acciones de MKT, Frecuencia de impactos, mensaje correcto, reporte SFO visitas a médicos)."/>
    <s v="&gt;="/>
    <n v="2"/>
    <s v="Valor"/>
    <n v="0.01"/>
    <n v="0.1"/>
    <m/>
    <s v="Aprobado"/>
    <s v="JOSE LUIS OTAROLA CORNEJO"/>
  </r>
  <r>
    <x v="63"/>
    <s v="CARMEN GABRIELA"/>
    <s v="AREVALO WADDINGTON"/>
    <s v="carevalo@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0.01"/>
    <n v="0.3"/>
    <m/>
    <s v="Aprobado"/>
    <s v="JOSE LUIS OTAROLA CORNEJO"/>
  </r>
  <r>
    <x v="63"/>
    <s v="CARMEN GABRIELA"/>
    <s v="AREVALO WADDINGTON"/>
    <s v="carevalo@axon-pharma.com"/>
    <s v="AXON CHILE"/>
    <s v="REPRESENTANTE MEDICO-FARMACIA"/>
    <s v="REPRESENTANTE MEDICO-FARMACIA"/>
    <s v="REPRESENTANTE MEDICO-FARMACIA"/>
    <s v="Profesionalización de mi Rol"/>
    <s v="Se medirá la productividad de mi gestion en Marcas Core de mi unidad de negocio, con Crecimiento Entresto 30% de Crecimiento, medidas en TD. Entrenamiento constante a la FFVV, con mediciones y evaluaciones trimestrales desde el área de Entrenamiento."/>
    <s v="1)Revisión Trimestral del MS% de ventas. (Graficos de Target: Médicos del mercado relevante, médicos del Kardex, médicos que nos recetan Q1-Q3) ; 2) Evaluación Trimestral en terreno y escrita (Analisis de Target Medico,Técnicas de venta, y producto ( &gt;85% de cumplimiento)."/>
    <s v="&gt;="/>
    <n v="45"/>
    <s v="Porcentaje"/>
    <n v="0.01"/>
    <n v="0.15"/>
    <m/>
    <s v="Aprobado"/>
    <s v="JOSE LUIS OTAROLA CORNEJO"/>
  </r>
  <r>
    <x v="64"/>
    <s v="CRIST ALEXIS"/>
    <s v="SCHUBERT STUDER"/>
    <s v="cschubert@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JOSE LUIS OTAROLA CORNEJO"/>
  </r>
  <r>
    <x v="64"/>
    <s v="CRIST ALEXIS"/>
    <s v="SCHUBERT STUDER"/>
    <s v="cschubert@axon-pharma.com"/>
    <s v="AXON CHILE"/>
    <s v="REPRESENTANTE MEDICO-FARMACIA"/>
    <s v="REPRESENTANTE MEDICO-FARMACIA"/>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s v="="/>
    <n v="100"/>
    <s v="Porcentaje"/>
    <n v="0.01"/>
    <n v="0.15"/>
    <m/>
    <s v="Aprobado"/>
    <s v="JOSE LUIS OTAROLA CORNEJO"/>
  </r>
  <r>
    <x v="64"/>
    <s v="CRIST ALEXIS"/>
    <s v="SCHUBERT STUDER"/>
    <s v="cschubert@axon-pharma.com"/>
    <s v="AXON CHILE"/>
    <s v="REPRESENTANTE MEDICO-FARMACIA"/>
    <s v="REPRESENTANTE MEDICO-FARMACIA"/>
    <s v="REPRESENTANTE MEDICO-FARMACIA"/>
    <s v="Ejecución final al plan Táctico"/>
    <s v="Se cumplirá, dando foco a las acciones, en los Target medicos Q1-Q3, de los Driver de Crecimiento (Galvus, Entresto ) dando frecuencia (90% cobertura presencial o virtual &gt;=2 por ciclo) y mensajes acordado en plan."/>
    <s v="Seguimiento Mensual a las acciones en Q1-Q3 (Acciones de MKT, Frecuencia de impactos, mensaje correcto, reporte SFO visitas a médicos)."/>
    <s v="&gt;="/>
    <n v="2"/>
    <s v="Valor"/>
    <n v="0.01"/>
    <n v="0.1"/>
    <m/>
    <s v="Aprobado"/>
    <s v="JOSE LUIS OTAROLA CORNEJO"/>
  </r>
  <r>
    <x v="64"/>
    <s v="CRIST ALEXIS"/>
    <s v="SCHUBERT STUDER"/>
    <s v="cschubert@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0.01"/>
    <n v="0.3"/>
    <m/>
    <s v="Aprobado"/>
    <s v="JOSE LUIS OTAROLA CORNEJO"/>
  </r>
  <r>
    <x v="64"/>
    <s v="CRIST ALEXIS"/>
    <s v="SCHUBERT STUDER"/>
    <s v="cschubert@axon-pharma.com"/>
    <s v="AXON CHILE"/>
    <s v="REPRESENTANTE MEDICO-FARMACIA"/>
    <s v="REPRESENTANTE MEDICO-FARMACIA"/>
    <s v="REPRESENTANTE MEDICO-FARMACIA"/>
    <s v="Profesionalización de mi Rol"/>
    <s v="Se medirá la productividad de mi gestion en Marcas Core de mi unidad de negocio, con Crecimiento de 45 %MS en un MAT ventas de la unidad de negocio: Galvus; Entresto 30% de Crecimiento, medidas en TD. Entrenamiento constante a la FFVV, con mediciones y evaluaciones trimestrales desde el área de Entrenamiento."/>
    <s v="1)Revisión Trimestral del MS% de ventas. (Graficos de Target: Médicos del mercado relevante, médicos del Kardex, médicos que nos recetan Q1-Q3) ; 2) Evaluación Trimestral en terreno y escrita (Analisis de Target Medico,Técnicas de venta, y producto ( &gt;85% de cumplimiento)."/>
    <s v="&gt;="/>
    <n v="45"/>
    <s v="Porcentaje"/>
    <n v="0.01"/>
    <n v="0.15"/>
    <m/>
    <s v="Aprobado"/>
    <s v="JOSE LUIS OTAROLA CORNEJO"/>
  </r>
  <r>
    <x v="65"/>
    <s v="HUMBERTO DANIEL"/>
    <s v="TORRES SILVA"/>
    <s v="htorres@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JOSE LUIS OTAROLA CORNEJO"/>
  </r>
  <r>
    <x v="65"/>
    <s v="HUMBERTO DANIEL"/>
    <s v="TORRES SILVA"/>
    <s v="htorres@axon-pharma.com"/>
    <s v="AXON CHILE"/>
    <s v="REPRESENTANTE MEDICO-FARMACIA"/>
    <s v="REPRESENTANTE MEDICO-FARMACIA"/>
    <s v="REPRESENTANTE MEDICO-FARMACIA"/>
    <s v="Compliance"/>
    <s v="Cumplir haciendo lo correcto en dos SOP críticos del área, MM y MG además del SOP de T&amp;E (rendición de Gastos)."/>
    <s v="1) 0 desvíos graves y sin repeticiones y un máximo de 3 desvíos menores, sin repeticiones, en los monitoreos año 2022."/>
    <s v="="/>
    <n v="100"/>
    <s v="Valor"/>
    <n v="0.01"/>
    <n v="0.15"/>
    <m/>
    <s v="Aprobado"/>
    <s v="JOSE LUIS OTAROLA CORNEJO"/>
  </r>
  <r>
    <x v="65"/>
    <s v="HUMBERTO DANIEL"/>
    <s v="TORRES SILVA"/>
    <s v="htorres@axon-pharma.com"/>
    <s v="AXON CHILE"/>
    <s v="REPRESENTANTE MEDICO-FARMACIA"/>
    <s v="REPRESENTANTE MEDICO-FARMACIA"/>
    <s v="REPRESENTANTE MEDICO-FARMACIA"/>
    <s v="Ejecución final al plan Táctico"/>
    <s v="Se cumplirá, dando foco a las acciones, en los Target medicos Q1-Q3, de los Driver de Crecimiento (Galvus, Entresto ) dando frecuencia (90% cobertura presencial o virtual &gt;=2 por ciclo) y mensajes acordado en plan."/>
    <s v="Seguimiento Mensual a las acciones en Q1-Q3 (Acciones de MKT, Frecuencia de impactos, mensaje correcto, reporte SFO visitas a médicos)."/>
    <s v="&gt;="/>
    <n v="2"/>
    <s v="Valor"/>
    <n v="0.01"/>
    <n v="0.1"/>
    <m/>
    <s v="Aprobado"/>
    <s v="JOSE LUIS OTAROLA CORNEJO"/>
  </r>
  <r>
    <x v="65"/>
    <s v="HUMBERTO DANIEL"/>
    <s v="TORRES SILVA"/>
    <s v="htorres@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Valor"/>
    <n v="0.01"/>
    <n v="0.3"/>
    <m/>
    <s v="Aprobado"/>
    <s v="JOSE LUIS OTAROLA CORNEJO"/>
  </r>
  <r>
    <x v="65"/>
    <s v="HUMBERTO DANIEL"/>
    <s v="TORRES SILVA"/>
    <s v="htorres@axon-pharma.com"/>
    <s v="AXON CHILE"/>
    <s v="REPRESENTANTE MEDICO-FARMACIA"/>
    <s v="REPRESENTANTE MEDICO-FARMACIA"/>
    <s v="REPRESENTANTE MEDICO-FARMACIA"/>
    <s v="Profesionalización de mi Rol"/>
    <s v="Se medirá la productividad de mi gestion en Marcas Core de mi unidad de negocio, con Crecimiento de 45 %MS en un MAT ventas de la unidad de negocio: Galvus; Entresto 30% de Crecimiento, medidas en TD. Entrenamiento constante a la FFVV, con mediciones y evaluaciones trimestrales desde el área de Entrenamiento."/>
    <s v="1)Revisión Trimestral del MS% de ventas. (Graficos de Target: Médicos del mercado relevante, médicos del Kardex, médicos que nos recetan Q1-Q3) ; 2) Evaluación Trimestral en terreno y escrita (Analisis de Target Medico,Técnicas de venta, y producto ( &gt;85% de cumplimiento)."/>
    <s v="&gt;="/>
    <n v="45"/>
    <s v="Valor"/>
    <n v="0.01"/>
    <n v="0.15"/>
    <m/>
    <s v="Aprobado"/>
    <s v="JOSE LUIS OTAROLA CORNEJO"/>
  </r>
  <r>
    <x v="66"/>
    <s v="JAIME EDUARDO"/>
    <s v="CARDENAS RAMIREZ"/>
    <s v="jecardenas@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JOSE LUIS OTAROLA CORNEJO"/>
  </r>
  <r>
    <x v="66"/>
    <s v="JAIME EDUARDO"/>
    <s v="CARDENAS RAMIREZ"/>
    <s v="jecardenas@axon-pharma.com"/>
    <s v="AXON CHILE"/>
    <s v="REPRESENTANTE MEDICO-FARMACIA"/>
    <s v="REPRESENTANTE MEDICO-FARMACIA"/>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s v="="/>
    <n v="100"/>
    <s v="Porcentaje"/>
    <n v="0.01"/>
    <n v="0.15"/>
    <m/>
    <s v="Aprobado"/>
    <s v="JOSE LUIS OTAROLA CORNEJO"/>
  </r>
  <r>
    <x v="66"/>
    <s v="JAIME EDUARDO"/>
    <s v="CARDENAS RAMIREZ"/>
    <s v="jecardenas@axon-pharma.com"/>
    <s v="AXON CHILE"/>
    <s v="REPRESENTANTE MEDICO-FARMACIA"/>
    <s v="REPRESENTANTE MEDICO-FARMACIA"/>
    <s v="REPRESENTANTE MEDICO-FARMACIA"/>
    <s v="Ejecución final al plan Táctico"/>
    <s v="Se cumplirá, dando foco a las acciones, en los Target medicos Q1-Q3, de los Driver de Crecimiento (Galvus, Entresto ) dando frecuencia (90% cobertura presencial o virtual &gt;=2 por ciclo) y mensajes acordado en plan."/>
    <s v="Seguimiento Mensual a las acciones en Q1-Q3 (Acciones de MKT, Frecuencia de impactos, mensaje correcto, reporte SFO visitas a médicos)."/>
    <s v="&gt;="/>
    <n v="2"/>
    <s v="Valor"/>
    <n v="0.01"/>
    <n v="0.1"/>
    <m/>
    <s v="Aprobado"/>
    <s v="JOSE LUIS OTAROLA CORNEJO"/>
  </r>
  <r>
    <x v="66"/>
    <s v="JAIME EDUARDO"/>
    <s v="CARDENAS RAMIREZ"/>
    <s v="jecardenas@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0.01"/>
    <n v="0.3"/>
    <m/>
    <s v="Aprobado"/>
    <s v="JOSE LUIS OTAROLA CORNEJO"/>
  </r>
  <r>
    <x v="66"/>
    <s v="JAIME EDUARDO"/>
    <s v="CARDENAS RAMIREZ"/>
    <s v="jecardenas@axon-pharma.com"/>
    <s v="AXON CHILE"/>
    <s v="REPRESENTANTE MEDICO-FARMACIA"/>
    <s v="REPRESENTANTE MEDICO-FARMACIA"/>
    <s v="REPRESENTANTE MEDICO-FARMACIA"/>
    <s v="Profesionalización de mi Rol"/>
    <s v="Se medirá la productividad de mi gestion en Marcas Core de mi unidad de negocio, con Crecimiento de 45 %MS en un MAT ventas de la unidad de negocio: Galvus; Entresto 30% de Crecimiento, medidas en TD. Entrenamiento constante a la FFVV, con mediciones y evaluaciones trimestrales desde el área de Entrenamiento."/>
    <s v="1)Revisión Trimestral del MS% de ventas. (Graficos de Target: Médicos del mercado relevante, médicos del Kardex, médicos que nos recetan Q1-Q3) ; 2) Evaluación Trimestral en terreno y escrita (Analisis de Target Medico,Técnicas de venta, y producto ( &gt;85% de cumplimiento)."/>
    <s v="&gt;="/>
    <n v="45"/>
    <s v="Porcentaje"/>
    <n v="0.01"/>
    <n v="0.15"/>
    <m/>
    <s v="Aprobado"/>
    <s v="JOSE LUIS OTAROLA CORNEJO"/>
  </r>
  <r>
    <x v="67"/>
    <s v="JULIO ANTONIO"/>
    <s v="PIZARRO STIEBLER"/>
    <s v="jpizarros@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JOSE LUIS OTAROLA CORNEJO"/>
  </r>
  <r>
    <x v="67"/>
    <s v="JULIO ANTONIO"/>
    <s v="PIZARRO STIEBLER"/>
    <s v="jpizarros@axon-pharma.com"/>
    <s v="AXON CHILE"/>
    <s v="REPRESENTANTE MEDICO-FARMACIA"/>
    <s v="REPRESENTANTE MEDICO-FARMACIA"/>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s v="="/>
    <n v="100"/>
    <s v="Porcentaje"/>
    <n v="0.01"/>
    <n v="0.15"/>
    <m/>
    <s v="Aprobado"/>
    <s v="JOSE LUIS OTAROLA CORNEJO"/>
  </r>
  <r>
    <x v="67"/>
    <s v="JULIO ANTONIO"/>
    <s v="PIZARRO STIEBLER"/>
    <s v="jpizarros@axon-pharma.com"/>
    <s v="AXON CHILE"/>
    <s v="REPRESENTANTE MEDICO-FARMACIA"/>
    <s v="REPRESENTANTE MEDICO-FARMACIA"/>
    <s v="REPRESENTANTE MEDICO-FARMACIA"/>
    <s v="Ejecución final al plan Táctico"/>
    <s v="Se cumplirá, dando foco a las acciones, en los Target medicos Q1-Q3, de los Driver de Crecimiento (Galvus, Entresto ) dando frecuencia (90% cobertura presencial o virtual &gt;=2 por ciclo) y mensajes acordado en plan."/>
    <s v="Seguimiento Mensual a las acciones en Q1-Q3 (Acciones de MKT, Frecuencia de impactos, mensaje correcto, reporte SFO visitas a médicos)."/>
    <s v="&gt;="/>
    <n v="2"/>
    <s v="Valor"/>
    <n v="0.01"/>
    <n v="0.1"/>
    <m/>
    <s v="Aprobado"/>
    <s v="JOSE LUIS OTAROLA CORNEJO"/>
  </r>
  <r>
    <x v="67"/>
    <s v="JULIO ANTONIO"/>
    <s v="PIZARRO STIEBLER"/>
    <s v="jpizarros@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0.01"/>
    <n v="0.3"/>
    <m/>
    <s v="Aprobado"/>
    <s v="JOSE LUIS OTAROLA CORNEJO"/>
  </r>
  <r>
    <x v="67"/>
    <s v="JULIO ANTONIO"/>
    <s v="PIZARRO STIEBLER"/>
    <s v="jpizarros@axon-pharma.com"/>
    <s v="AXON CHILE"/>
    <s v="REPRESENTANTE MEDICO-FARMACIA"/>
    <s v="REPRESENTANTE MEDICO-FARMACIA"/>
    <s v="REPRESENTANTE MEDICO-FARMACIA"/>
    <s v="Profesionalización de mi Rol"/>
    <s v="Se medirá la productividad de mi gestion en Marcas Core de mi unidad de negocio, con Crecimiento de 45 %MS en un MAT ventas de la unidad de negocio: Galvus; Entresto 30% de Crecimiento, medidas en TD. Entrenamiento constante a la FFVV, con mediciones y evaluaciones trimestrales desde el área de Entrenamiento."/>
    <s v="1)Revisión Trimestral del MS% de ventas. (Graficos de Target: Médicos del mercado relevante, médicos del Kardex, médicos que nos recetan Q1-Q3) ; 2) Evaluación Trimestral en terreno y escrita (Analisis de Target Medico,Técnicas de venta, y producto ( &gt;85% de cumplimiento)."/>
    <s v="&gt;="/>
    <n v="45"/>
    <s v="Porcentaje"/>
    <n v="0.01"/>
    <n v="0.15"/>
    <m/>
    <s v="Aprobado"/>
    <s v="JOSE LUIS OTAROLA CORNEJO"/>
  </r>
  <r>
    <x v="68"/>
    <s v="LUIS EDUARDO"/>
    <s v="BARRERA LAZCANO"/>
    <s v="lbarrera@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JOSE LUIS OTAROLA CORNEJO"/>
  </r>
  <r>
    <x v="68"/>
    <s v="LUIS EDUARDO"/>
    <s v="BARRERA LAZCANO"/>
    <s v="lbarrera@axon-pharma.-com"/>
    <s v="AXON CHILE"/>
    <s v="REPRESENTANTE MEDICO-FARMACIA"/>
    <s v="REPRESENTANTE MEDICO-FARMACIA"/>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s v="="/>
    <n v="100"/>
    <s v="Porcentaje"/>
    <n v="0.01"/>
    <n v="0.15"/>
    <m/>
    <s v="Aprobado"/>
    <s v="JOSE LUIS OTAROLA CORNEJO"/>
  </r>
  <r>
    <x v="68"/>
    <s v="LUIS EDUARDO"/>
    <s v="BARRERA LAZCANO"/>
    <s v="lbarrera@axon-pharma.-com"/>
    <s v="AXON CHILE"/>
    <s v="REPRESENTANTE MEDICO-FARMACIA"/>
    <s v="REPRESENTANTE MEDICO-FARMACIA"/>
    <s v="REPRESENTANTE MEDICO-FARMACIA"/>
    <s v="Ejecución final al plan Táctico"/>
    <s v="Se cumplirá, dando foco a las acciones, en los Target medicos Q1-Q3, de los Driver de Crecimiento (Galvus, Entresto ) dando frecuencia (90% cobertura presencial o virtual &gt;=2 por ciclo) y mensajes acordado en plan."/>
    <s v="Seguimiento Mensual a las acciones en Q1-Q3 (Acciones de MKT, Frecuencia de impactos, mensaje correcto, reporte SFO visitas a médicos)."/>
    <s v="&gt;="/>
    <n v="2"/>
    <s v="Valor"/>
    <n v="0.01"/>
    <n v="0.1"/>
    <m/>
    <s v="Aprobado"/>
    <s v="JOSE LUIS OTAROLA CORNEJO"/>
  </r>
  <r>
    <x v="68"/>
    <s v="LUIS EDUARDO"/>
    <s v="BARRERA LAZCANO"/>
    <s v="lbarrera@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0.01"/>
    <n v="0.3"/>
    <m/>
    <s v="Aprobado"/>
    <s v="JOSE LUIS OTAROLA CORNEJO"/>
  </r>
  <r>
    <x v="68"/>
    <s v="LUIS EDUARDO"/>
    <s v="BARRERA LAZCANO"/>
    <s v="lbarrera@axon-pharma.-com"/>
    <s v="AXON CHILE"/>
    <s v="REPRESENTANTE MEDICO-FARMACIA"/>
    <s v="REPRESENTANTE MEDICO-FARMACIA"/>
    <s v="REPRESENTANTE MEDICO-FARMACIA"/>
    <s v="Profesionalización de mi Rol"/>
    <s v="Se medirá la productividad de mi gestion en Marcas Core de mi unidad de negocio, con Crecimiento de 45 %MS en un MAT ventas de la unidad de negocio: Galvus; Entresto 30% de Crecimiento, medidas en TD. Entrenamiento constante a la FFVV, con mediciones y evaluaciones trimestrales desde el área de Entrenamiento."/>
    <s v="1)Revisión Trimestral del MS% de ventas. (Graficos de Target: Médicos del mercado relevante, médicos del Kardex, médicos que nos recetan Q1-Q3) ; 2) Evaluación Trimestral en terreno y escrita (Analisis de Target Medico,Técnicas de venta, y producto ( &gt;85% de cumplimiento)."/>
    <s v="&gt;="/>
    <n v="45"/>
    <s v="Porcentaje"/>
    <n v="0.01"/>
    <n v="0.15"/>
    <m/>
    <s v="Aprobado"/>
    <s v="JOSE LUIS OTAROLA CORNEJO"/>
  </r>
  <r>
    <x v="69"/>
    <s v="MARCO MARCELO"/>
    <s v="ORTIZ GATICA"/>
    <s v="mortiz@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JOSE LUIS OTAROLA CORNEJO"/>
  </r>
  <r>
    <x v="69"/>
    <s v="MARCO MARCELO"/>
    <s v="ORTIZ GATICA"/>
    <s v="mortiz@axon-pharma.com"/>
    <s v="AXON CHILE"/>
    <s v="REPRESENTANTE MEDICO-FARMACIA"/>
    <s v="REPRESENTANTE MEDICO-FARMACIA"/>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s v="="/>
    <n v="100"/>
    <s v="Porcentaje"/>
    <n v="0.01"/>
    <n v="0.15"/>
    <m/>
    <s v="Aprobado"/>
    <s v="JOSE LUIS OTAROLA CORNEJO"/>
  </r>
  <r>
    <x v="69"/>
    <s v="MARCO MARCELO"/>
    <s v="ORTIZ GATICA"/>
    <s v="mortiz@axon-pharma.com"/>
    <s v="AXON CHILE"/>
    <s v="REPRESENTANTE MEDICO-FARMACIA"/>
    <s v="REPRESENTANTE MEDICO-FARMACIA"/>
    <s v="REPRESENTANTE MEDICO-FARMACIA"/>
    <s v="Ejecución final al plan Táctico"/>
    <s v="Se cumplirá, dando foco a las acciones, en los Target medicos Q1-Q3, de los Driver de Crecimiento (Galvus, Entresto ) dando frecuencia (90% cobertura presencial o virtual &gt;=2 por ciclo) y mensajes acordado en plan."/>
    <s v="Seguimiento Mensual a las acciones en Q1-Q3 (Acciones de MKT, Frecuencia de impactos, mensaje correcto, reporte SFO visitas a médicos)."/>
    <s v="&gt;="/>
    <n v="2"/>
    <s v="Valor"/>
    <n v="0.01"/>
    <n v="0.1"/>
    <m/>
    <s v="Aprobado"/>
    <s v="JOSE LUIS OTAROLA CORNEJO"/>
  </r>
  <r>
    <x v="69"/>
    <s v="MARCO MARCELO"/>
    <s v="ORTIZ GATICA"/>
    <s v="mortiz@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0.01"/>
    <n v="0.3"/>
    <m/>
    <s v="Aprobado"/>
    <s v="JOSE LUIS OTAROLA CORNEJO"/>
  </r>
  <r>
    <x v="69"/>
    <s v="MARCO MARCELO"/>
    <s v="ORTIZ GATICA"/>
    <s v="mortiz@axon-pharma.com"/>
    <s v="AXON CHILE"/>
    <s v="REPRESENTANTE MEDICO-FARMACIA"/>
    <s v="REPRESENTANTE MEDICO-FARMACIA"/>
    <s v="REPRESENTANTE MEDICO-FARMACIA"/>
    <s v="Profesionalización de mi Rol"/>
    <s v="Se medirá la productividad de mi gestion en Marcas Core de mi unidad de negocio, con Crecimiento de 45 %MS en un MAT ventas de la unidad de negocio: Galvus; Entresto 30% de Crecimiento, medidas en TD. Entrenamiento constante a la FFVV, con mediciones y evaluaciones trimestrales desde el área de Entrenamiento."/>
    <s v="1)Revisión Trimestral del MS% de ventas. (Graficos de Target: Médicos del mercado relevante, médicos del Kardex, médicos que nos recetan Q1-Q3) ; 2) Evaluación Trimestral en terreno y escrita (Analisis de Target Medico,Técnicas de venta, y producto ( &gt;85% de cumplimiento)."/>
    <s v="&gt;="/>
    <n v="45"/>
    <s v="Porcentaje"/>
    <n v="0.01"/>
    <n v="0.15"/>
    <m/>
    <s v="Aprobado"/>
    <s v="JOSE LUIS OTAROLA CORNEJO"/>
  </r>
  <r>
    <x v="70"/>
    <s v="PATRICIO ANTONIO"/>
    <s v="AMBIADO VERGARA"/>
    <s v="pambiado@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JOSE LUIS OTAROLA CORNEJO"/>
  </r>
  <r>
    <x v="70"/>
    <s v="PATRICIO ANTONIO"/>
    <s v="AMBIADO VERGARA"/>
    <s v="pambiado@axon-pharma.com"/>
    <s v="AXON CHILE"/>
    <s v="REPRESENTANTE MEDICO-FARMACIA"/>
    <s v="REPRESENTANTE MEDICO-FARMACIA"/>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s v="="/>
    <n v="100"/>
    <s v="Porcentaje"/>
    <n v="0.01"/>
    <n v="0.15"/>
    <m/>
    <s v="Aprobado"/>
    <s v="JOSE LUIS OTAROLA CORNEJO"/>
  </r>
  <r>
    <x v="70"/>
    <s v="PATRICIO ANTONIO"/>
    <s v="AMBIADO VERGARA"/>
    <s v="pambiado@axon-pharma.com"/>
    <s v="AXON CHILE"/>
    <s v="REPRESENTANTE MEDICO-FARMACIA"/>
    <s v="REPRESENTANTE MEDICO-FARMACIA"/>
    <s v="REPRESENTANTE MEDICO-FARMACIA"/>
    <s v="Ejecución final al plan Táctico"/>
    <s v="Se cumplirá, dando foco a las acciones, en los Target medicos Q1-Q3, de los Driver de Crecimiento (Galvus, Entresto ) dando frecuencia (90% cobertura presencial o virtual &gt;=2 por ciclo) y mensajes acordado en plan."/>
    <s v="Seguimiento Mensual a las acciones en Q1-Q3 (Acciones de MKT, Frecuencia de impactos, mensaje correcto, reporte SFO visitas a médicos)."/>
    <s v="&gt;="/>
    <n v="2"/>
    <s v="Valor"/>
    <n v="0.01"/>
    <n v="0.1"/>
    <m/>
    <s v="Aprobado"/>
    <s v="JOSE LUIS OTAROLA CORNEJO"/>
  </r>
  <r>
    <x v="70"/>
    <s v="PATRICIO ANTONIO"/>
    <s v="AMBIADO VERGARA"/>
    <s v="pambiado@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gt;"/>
    <n v="100"/>
    <s v="Porcentaje"/>
    <n v="0.01"/>
    <n v="0.3"/>
    <m/>
    <s v="Aprobado"/>
    <s v="JOSE LUIS OTAROLA CORNEJO"/>
  </r>
  <r>
    <x v="70"/>
    <s v="PATRICIO ANTONIO"/>
    <s v="AMBIADO VERGARA"/>
    <s v="pambiado@axon-pharma.com"/>
    <s v="AXON CHILE"/>
    <s v="REPRESENTANTE MEDICO-FARMACIA"/>
    <s v="REPRESENTANTE MEDICO-FARMACIA"/>
    <s v="REPRESENTANTE MEDICO-FARMACIA"/>
    <s v="Profesionalización de mi Rol"/>
    <s v="Se medirá la productividad de mi gestion en Marcas Core de mi unidad de negocio, con Crecimiento de 45 %MS en un MAT ventas de la unidad de negocio: Galvus; Entresto 30% de Crecimiento, medidas en TD. Entrenamiento constante a la FFVV, con mediciones y evaluaciones trimestrales desde el área de Entrenamiento."/>
    <s v="1)Revisión Trimestral del MS% de ventas. (Graficos de Target: Médicos del mercado relevante, médicos del Kardex, médicos que nos recetan Q1-Q3) ; 2) Evaluación Trimestral en terreno y escrita (Analisis de Target Medico,Técnicas de venta, y producto ( &gt;85% de cumplimiento)."/>
    <s v="&gt;="/>
    <n v="45"/>
    <s v="Valor"/>
    <n v="0.01"/>
    <n v="0.15"/>
    <m/>
    <s v="Aprobado"/>
    <s v="JOSE LUIS OTAROLA CORNEJO"/>
  </r>
  <r>
    <x v="71"/>
    <s v="BILEI DEL"/>
    <s v="MORILLO GRATEROL"/>
    <s v="bmorillo@axon-pharma.com"/>
    <s v="AXON CHILE"/>
    <s v="ADMINISTRACIóN Y FINANZAS"/>
    <s v="COLABORADOR INDIVIDUAL"/>
    <s v="ASISTENTE CONTABLE"/>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1"/>
    <n v="0.3"/>
    <m/>
    <s v="Aprobado"/>
    <s v="CARLOS FELIPE OLGUIN MARTINEZ"/>
  </r>
  <r>
    <x v="71"/>
    <s v="BILEI DEL"/>
    <s v="MORILLO GRATEROL"/>
    <s v="bmorillo@axon-pharma.com"/>
    <s v="AXON CHILE"/>
    <s v="ADMINISTRACIóN Y FINANZAS"/>
    <s v="COLABORADOR INDIVIDUAL"/>
    <s v="ASISTENTE CONTABLE"/>
    <s v="Lograr la Venta Compañía para el 2022 de CLP $ 32.279.875.864"/>
    <s v="Lograr la Venta Compañía para el 2022 de CLP $ 32.279.875.864"/>
    <s v="Meta Min al 80% de CLP $25.823.900.691 y una máxima o superior a 111% de CLP$35.669.262.827"/>
    <s v="="/>
    <n v="100"/>
    <s v="Porcentaje"/>
    <n v="1"/>
    <n v="0.3"/>
    <m/>
    <s v="Aprobado"/>
    <s v="CARLOS FELIPE OLGUIN MARTINEZ"/>
  </r>
  <r>
    <x v="71"/>
    <s v="BILEI DEL"/>
    <s v="MORILLO GRATEROL"/>
    <s v="bmorillo@axon-pharma.com"/>
    <s v="AXON CHILE"/>
    <s v="ADMINISTRACIóN Y FINANZAS"/>
    <s v="COLABORADOR INDIVIDUAL"/>
    <s v="ASISTENTE CONTABLE"/>
    <s v="OBJETIVO ESPECIFICO 1"/>
    <s v="REALIZAR EL CIERRE DE FACTURACION DE VENTAS."/>
    <s v="EN TIEMPO Y FORMA SEGUN CALENDARIO DE CIERRE MENSUAL."/>
    <s v="&gt;="/>
    <n v="100"/>
    <s v="Porcentaje"/>
    <n v="1"/>
    <n v="0.25"/>
    <m/>
    <s v="Aprobado"/>
    <s v="CARLOS FELIPE OLGUIN MARTINEZ"/>
  </r>
  <r>
    <x v="71"/>
    <s v="BILEI DEL"/>
    <s v="MORILLO GRATEROL"/>
    <s v="bmorillo@axon-pharma.com"/>
    <s v="AXON CHILE"/>
    <s v="ADMINISTRACIóN Y FINANZAS"/>
    <s v="COLABORADOR INDIVIDUAL"/>
    <s v="ASISTENTE CONTABLE"/>
    <s v="OBJETIVO ESPECIFICO 2"/>
    <s v="GENERAR LA FACTURACION DE MUESTRAS MEDICAS PARA REPORTAR LOS GASTOS DE MARKETING."/>
    <s v="DESPUES DE REALIZADO EL CIERRE DE VENTAS MENSUAL."/>
    <s v="&gt;="/>
    <n v="100"/>
    <s v="Porcentaje"/>
    <n v="1"/>
    <n v="0.1"/>
    <m/>
    <s v="Aprobado"/>
    <s v="CARLOS FELIPE OLGUIN MARTINEZ"/>
  </r>
  <r>
    <x v="71"/>
    <s v="BILEI DEL"/>
    <s v="MORILLO GRATEROL"/>
    <s v="bmorillo@axon-pharma.com"/>
    <s v="AXON CHILE"/>
    <s v="ADMINISTRACIóN Y FINANZAS"/>
    <s v="COLABORADOR INDIVIDUAL"/>
    <s v="ASISTENTE CONTABLE"/>
    <s v="OBJETIVO ESPECIFICO 3"/>
    <s v="ENTREGAR REPORTE DE UNIDADES FACTURADAS."/>
    <s v="EN TIEMPO Y FORMA SEGUN CALENDARIO DE CIERRE MENSUAL."/>
    <s v="&gt;="/>
    <n v="100"/>
    <s v="Porcentaje"/>
    <n v="1"/>
    <n v="0.05"/>
    <m/>
    <s v="Aprobado"/>
    <s v="CARLOS FELIPE OLGUIN MARTINEZ"/>
  </r>
  <r>
    <x v="72"/>
    <s v="FABIAN EDISON"/>
    <s v="MORALES VALENZUELA"/>
    <s v="fmorales@axon-pharma.com"/>
    <s v="AXON CHILE"/>
    <s v="ADMINISTRACIóN Y FINANZAS"/>
    <s v="COLABORADOR INDIVIDUAL"/>
    <s v="ANALISTA DE INVENTARIOS"/>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1"/>
    <n v="0.3"/>
    <m/>
    <s v="Aprobado"/>
    <s v="CARLOS FELIPE OLGUIN MARTINEZ"/>
  </r>
  <r>
    <x v="72"/>
    <s v="FABIAN EDISON"/>
    <s v="MORALES VALENZUELA"/>
    <s v="fmorales@axon-pharma.com"/>
    <s v="AXON CHILE"/>
    <s v="ADMINISTRACIóN Y FINANZAS"/>
    <s v="COLABORADOR INDIVIDUAL"/>
    <s v="ANALISTA DE INVENTARIOS"/>
    <s v="ANALISIS DE CUENTAS"/>
    <s v="analizar las cuentas contables del rubro de existencias, velando por la cuadratura entre el balance y el modulo de inventario"/>
    <s v="Análisis detallado de Gastos, Importaciones y Compras Nacionales semanales."/>
    <s v="="/>
    <n v="13.33"/>
    <s v="Porcentaje"/>
    <n v="0"/>
    <n v="0.1333"/>
    <m/>
    <s v="Aprobado"/>
    <s v="CARLOS FELIPE OLGUIN MARTINEZ"/>
  </r>
  <r>
    <x v="72"/>
    <s v="FABIAN EDISON"/>
    <s v="MORALES VALENZUELA"/>
    <s v="fmorales@axon-pharma.com"/>
    <s v="AXON CHILE"/>
    <s v="ADMINISTRACIóN Y FINANZAS"/>
    <s v="COLABORADOR INDIVIDUAL"/>
    <s v="ANALISTA DE INVENTARIOS"/>
    <s v="CIERRE DE MES"/>
    <s v="Cumplir en tiempo y forma, con las actividades en relación al inventario, según calendario de cierre mensual."/>
    <s v="Analizar y desarrollar Flujo de Información necesaria para cumplir con Calendario de cierre Contable"/>
    <s v="="/>
    <n v="13.33"/>
    <s v="Porcentaje"/>
    <n v="0"/>
    <n v="0.1333"/>
    <m/>
    <s v="Aprobado"/>
    <s v="CARLOS FELIPE OLGUIN MARTINEZ"/>
  </r>
  <r>
    <x v="72"/>
    <s v="FABIAN EDISON"/>
    <s v="MORALES VALENZUELA"/>
    <s v="fmorales@axon-pharma.com"/>
    <s v="AXON CHILE"/>
    <s v="ADMINISTRACIóN Y FINANZAS"/>
    <s v="COLABORADOR INDIVIDUAL"/>
    <s v="ANALISTA DE INVENTARIOS"/>
    <s v="INVENTARIO AXON - NOVOFARMA"/>
    <s v="Velar por la integridad de la cuadratura del stock de novofarma y la contabilidad en sofltand"/>
    <s v="Analisis semanal de Inventario y Registros a Contabilidad Softland."/>
    <s v="="/>
    <n v="13.34"/>
    <s v="Porcentaje"/>
    <n v="0"/>
    <n v="0.13339999999999999"/>
    <m/>
    <s v="Aprobado"/>
    <s v="CARLOS FELIPE OLGUIN MARTINEZ"/>
  </r>
  <r>
    <x v="72"/>
    <s v="FABIAN EDISON"/>
    <s v="MORALES VALENZUELA"/>
    <s v="fmorales@axon-pharma.com"/>
    <s v="AXON CHILE"/>
    <s v="ADMINISTRACIóN Y FINANZAS"/>
    <s v="COLABORADOR INDIVIDUAL"/>
    <s v="ANALISTA DE INVENTARIOS"/>
    <s v="Lograr la Venta Compañía para el 2022 de CLP $ 32.279.875.864"/>
    <s v="Lograr la Venta Compañía para el 2022 de CLP $ 32.279.875.864"/>
    <s v="Meta Min al 80% de CLP $25.823.900.691 y una máxima o superior a 111% de CLP$35.669.262.827"/>
    <s v="="/>
    <n v="100"/>
    <s v="Porcentaje"/>
    <n v="1"/>
    <n v="0.3"/>
    <m/>
    <s v="Aprobado"/>
    <s v="CARLOS FELIPE OLGUIN MARTINEZ"/>
  </r>
  <r>
    <x v="73"/>
    <s v="LUIS JORGE"/>
    <s v="SOTTOVIA GIMENEZ"/>
    <s v="ydiaz@evaluar.pe"/>
    <s v="AXON CHILE"/>
    <s v="GERENCIA"/>
    <s v="GERENTE/JEFE"/>
    <s v="GERENTE DE LOGISTIC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1"/>
    <n v="0.3"/>
    <m/>
    <s v="Registrado"/>
    <s v="ANGEL ANTONIO SEARA RIVERA"/>
  </r>
  <r>
    <x v="73"/>
    <s v="LUIS JORGE"/>
    <s v="SOTTOVIA GIMENEZ"/>
    <s v="ydiaz@evaluar.pe"/>
    <s v="AXON CHILE"/>
    <s v="GERENCIA"/>
    <s v="GERENTE/JEFE"/>
    <s v="GERENTE DE LOGISTICA"/>
    <s v="Desarrollar calculo de proyección de obsoletos"/>
    <s v="Preparar Excel para calcular el riesgo de WO del inventario en relación a los Forecast de venta"/>
    <s v="Con el primer calculo, se definirá el valor de inicio para posteriormente evaluar trimestralmente el grado de avance (disminución/aumento) del impacto en el P&amp;L Disminuir un 20% el WO real vs año anterior"/>
    <s v="="/>
    <n v="100"/>
    <s v="Porcentaje"/>
    <n v="0.01"/>
    <n v="0.05"/>
    <m/>
    <s v="Registrado"/>
    <s v="ANGEL ANTONIO SEARA RIVERA"/>
  </r>
  <r>
    <x v="73"/>
    <s v="LUIS JORGE"/>
    <s v="SOTTOVIA GIMENEZ"/>
    <s v="ydiaz@evaluar.pe"/>
    <s v="AXON CHILE"/>
    <s v="GERENCIA"/>
    <s v="GERENTE/JEFE"/>
    <s v="GERENTE DE LOGISTICA"/>
    <s v="Evaluar proceso de Forecast y proponer mejoras para la correcta estimación de la demanda"/>
    <s v="Revisar mensualmente con Marketing y Comercial para revisar la estimación de la demanda futura, y modificar/corregir la tendencia para minimizar WO y quiebres por estimaciones incorrectas."/>
    <s v="Se realizaran reuniones mensuales con las Areas involucradas &quot;1) % de participación de PM 2) % de revisión de SKU's&quot;"/>
    <s v="="/>
    <n v="100"/>
    <s v="Porcentaje"/>
    <n v="0.01"/>
    <n v="0.3"/>
    <m/>
    <s v="Registrado"/>
    <s v="ANGEL ANTONIO SEARA RIVERA"/>
  </r>
  <r>
    <x v="73"/>
    <s v="LUIS JORGE"/>
    <s v="SOTTOVIA GIMENEZ"/>
    <s v="ydiaz@evaluar.pe"/>
    <s v="AXON CHILE"/>
    <s v="GERENCIA"/>
    <s v="GERENTE/JEFE"/>
    <s v="GERENTE DE LOGISTICA"/>
    <s v="Implementar reuniones periodicas con Area Comercial para revisión de riesgos de Supply"/>
    <s v="Realizar reuniones quincenales para coordinar acciones basadas en los riesgos futuros de abastecimiento de productos"/>
    <s v="Cumplimiento de la realización de las reuniones Al menos se debe realizar el 90% de las reuniones programadas para el año"/>
    <s v="="/>
    <n v="100"/>
    <s v="Porcentaje"/>
    <n v="0.01"/>
    <n v="0.05"/>
    <m/>
    <s v="Registrado"/>
    <s v="ANGEL ANTONIO SEARA RIVERA"/>
  </r>
  <r>
    <x v="73"/>
    <s v="LUIS JORGE"/>
    <s v="SOTTOVIA GIMENEZ"/>
    <s v="ydiaz@evaluar.pe"/>
    <s v="AXON CHILE"/>
    <s v="GERENCIA"/>
    <s v="GERENTE/JEFE"/>
    <s v="GERENTE DE LOGISTICA"/>
    <s v="Lograr la Venta Compañía para el 2022 de CLP $ 32.279.875.864"/>
    <s v="Lograr la Venta Compañía para el 2022 de CLP $ 32.279.875.864"/>
    <s v="Meta Min al 80% de CLP $25.823.900.691 y una máxima o superior a 111% de CLP$35.669.262.827"/>
    <s v="="/>
    <n v="100"/>
    <s v="Porcentaje"/>
    <n v="1"/>
    <n v="0.3"/>
    <m/>
    <s v="Registrado"/>
    <s v="ANGEL ANTONIO SEARA RIVERA"/>
  </r>
  <r>
    <x v="74"/>
    <s v="MONICA DANIELA"/>
    <s v="ESPINOZA GUTIERREZ"/>
    <s v="mespinoza@axon-pharma.com"/>
    <s v="AXON CHILE"/>
    <s v="ADMINISTRACIóN Y FINANZAS"/>
    <s v="COLABORADOR INDIVIDUAL"/>
    <s v="ASISTENTE ADMINISTRATIV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1"/>
    <n v="0.3"/>
    <m/>
    <s v="Aprobado"/>
    <s v="NATHALIA CONSTANZA IGOR SOTO"/>
  </r>
  <r>
    <x v="74"/>
    <s v="MONICA DANIELA"/>
    <s v="ESPINOZA GUTIERREZ"/>
    <s v="mespinoza@axon-pharma.com"/>
    <s v="AXON CHILE"/>
    <s v="ADMINISTRACIóN Y FINANZAS"/>
    <s v="COLABORADOR INDIVIDUAL"/>
    <s v="ASISTENTE ADMINISTRATIVA"/>
    <s v="Compliance"/>
    <s v="Cumplir al 100% con el Código de Conducta. Recepción de consultas y derivación de pacientes."/>
    <s v="Teniendo 0 desvíos en el Código de Conducta. Referente a la derivación de pacientes, tener reunión cada 3 semanas de revisión de casos ingresado en planilla de respaldo (Fecha - Resumen Consulta - A Quién se deriva)"/>
    <s v="&gt;="/>
    <n v="100"/>
    <s v="Porcentaje"/>
    <n v="1"/>
    <n v="0.1"/>
    <m/>
    <s v="Aprobado"/>
    <s v="NATHALIA CONSTANZA IGOR SOTO"/>
  </r>
  <r>
    <x v="74"/>
    <s v="MONICA DANIELA"/>
    <s v="ESPINOZA GUTIERREZ"/>
    <s v="mespinoza@axon-pharma.com"/>
    <s v="AXON CHILE"/>
    <s v="ADMINISTRACIóN Y FINANZAS"/>
    <s v="COLABORADOR INDIVIDUAL"/>
    <s v="ASISTENTE ADMINISTRATIVA"/>
    <s v="Control de Compras"/>
    <s v="A cargo de las compras necesarias para el correcto funcionamiento de la oficina."/>
    <s v="Teniendo una reunión mensual para ver puntos acordados. Asegurando el correcto uso del presupuesto asignado. Solicitando a jefatura autorización de cada una de las compras que se realicen. Tener stock de productos, que estén en tiempo y forma y documentación OC al día."/>
    <s v="&gt;="/>
    <n v="100"/>
    <s v="Porcentaje"/>
    <n v="1"/>
    <n v="0.2"/>
    <m/>
    <s v="Aprobado"/>
    <s v="NATHALIA CONSTANZA IGOR SOTO"/>
  </r>
  <r>
    <x v="74"/>
    <s v="MONICA DANIELA"/>
    <s v="ESPINOZA GUTIERREZ"/>
    <s v="mespinoza@axon-pharma.com"/>
    <s v="AXON CHILE"/>
    <s v="ADMINISTRACIóN Y FINANZAS"/>
    <s v="COLABORADOR INDIVIDUAL"/>
    <s v="ASISTENTE ADMINISTRATIVA"/>
    <s v="Lograr la Venta Compañía para el 2022 de CLP $ 32.279.875.864"/>
    <s v="Lograr la Venta Compañía para el 2022 de CLP $ 32.279.875.864"/>
    <s v="Meta Min al 80% de CLP $25.823.900.691 y una máxima o superior a 111% de CLP$35.669.262.827"/>
    <s v="="/>
    <n v="100"/>
    <s v="Porcentaje"/>
    <n v="1"/>
    <n v="0.3"/>
    <m/>
    <s v="Aprobado"/>
    <s v="NATHALIA CONSTANZA IGOR SOTO"/>
  </r>
  <r>
    <x v="74"/>
    <s v="MONICA DANIELA"/>
    <s v="ESPINOZA GUTIERREZ"/>
    <s v="mespinoza@axon-pharma.com"/>
    <s v="AXON CHILE"/>
    <s v="ADMINISTRACIóN Y FINANZAS"/>
    <s v="COLABORADOR INDIVIDUAL"/>
    <s v="ASISTENTE ADMINISTRATIVA"/>
    <s v="Proactividad y Planificación"/>
    <s v="Ejecutar las tareas diarias del cargo sin necesidad de una solicitud de superiores o colegas."/>
    <s v="Tener cada dos semanas reunión para dar seguimiento de esta planificación."/>
    <s v="&gt;="/>
    <n v="100"/>
    <s v="Porcentaje"/>
    <n v="1"/>
    <n v="0.1"/>
    <m/>
    <s v="Aprobado"/>
    <s v="NATHALIA CONSTANZA IGOR SOTO"/>
  </r>
  <r>
    <x v="75"/>
    <s v="PAULA COROVIC"/>
    <s v="COROVIC PEREIRA"/>
    <s v="pcorovic@axon-pharma.com"/>
    <s v="AXON CHILE"/>
    <s v="RECURSOS HUMANOS"/>
    <s v="COLABORADOR INDIVIDUAL"/>
    <s v="ANALISTA ATRACCIÓN Y DESARROLLO DE TALENTO"/>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1"/>
    <n v="0.3"/>
    <m/>
    <s v="Aprobado"/>
    <s v="CONSUELO DEL PILAR ROMERO LARENAS"/>
  </r>
  <r>
    <x v="75"/>
    <s v="PAULA COROVIC"/>
    <s v="COROVIC PEREIRA"/>
    <s v="pcorovic@axon-pharma.com"/>
    <s v="AXON CHILE"/>
    <s v="RECURSOS HUMANOS"/>
    <s v="COLABORADOR INDIVIDUAL"/>
    <s v="ANALISTA ATRACCIÓN Y DESARROLLO DE TALENTO"/>
    <s v="Creación de procedimientos"/>
    <s v="Creación de políticas y procedimientos de los Procesos de Selección e Inducción."/>
    <s v="Definición, validación, aprobación de las políticas y presentación a áreas involucradas en el proceso. Finalizado en diciembre 2022."/>
    <s v="="/>
    <n v="100"/>
    <s v="Porcentaje"/>
    <n v="0"/>
    <n v="0.1"/>
    <m/>
    <s v="Aprobado"/>
    <s v="CONSUELO DEL PILAR ROMERO LARENAS"/>
  </r>
  <r>
    <x v="75"/>
    <s v="PAULA COROVIC"/>
    <s v="COROVIC PEREIRA"/>
    <s v="pcorovic@axon-pharma.com"/>
    <s v="AXON CHILE"/>
    <s v="RECURSOS HUMANOS"/>
    <s v="COLABORADOR INDIVIDUAL"/>
    <s v="ANALISTA ATRACCIÓN Y DESARROLLO DE TALENTO"/>
    <s v="Lograr la Venta Compañía para el 2022 de CLP $ 32.279.875.864"/>
    <s v="Lograr la Venta Compañía para el 2022 de CLP $ 32.279.875.864"/>
    <s v="Meta Min al 80% de CLP $25.823.900.691 y una máxima o superior a 111% de CLP$35.669.262.827"/>
    <s v="="/>
    <n v="100"/>
    <s v="Porcentaje"/>
    <n v="1"/>
    <n v="0.3"/>
    <m/>
    <s v="Aprobado"/>
    <s v="CONSUELO DEL PILAR ROMERO LARENAS"/>
  </r>
  <r>
    <x v="75"/>
    <s v="PAULA COROVIC"/>
    <s v="COROVIC PEREIRA"/>
    <s v="pcorovic@axon-pharma.com"/>
    <s v="AXON CHILE"/>
    <s v="RECURSOS HUMANOS"/>
    <s v="COLABORADOR INDIVIDUAL"/>
    <s v="ANALISTA ATRACCIÓN Y DESARROLLO DE TALENTO"/>
    <s v="Matriz de capacitación"/>
    <s v="Trabajar, en conjunto con las áreas de TI y Dirección Técnica, en la Matriz de Capacitación de los diferentes roles de la Compañía e incluirla dentro del proceso de Onboarding el 2023."/>
    <s v="A través de la incorporación de la Matriz de Capacitación en el proceso de Onboarding 2023, pudiendo llevar registro y realizar seguimiento de los procesos críticos que deben ser abordados por cada cargo dentro de su proceso de inducción."/>
    <s v="="/>
    <n v="100"/>
    <s v="Porcentaje"/>
    <n v="0"/>
    <n v="0.15"/>
    <m/>
    <s v="Aprobado"/>
    <s v="CONSUELO DEL PILAR ROMERO LARENAS"/>
  </r>
  <r>
    <x v="75"/>
    <s v="PAULA COROVIC"/>
    <s v="COROVIC PEREIRA"/>
    <s v="pcorovic@axon-pharma.com"/>
    <s v="AXON CHILE"/>
    <s v="RECURSOS HUMANOS"/>
    <s v="COLABORADOR INDIVIDUAL"/>
    <s v="ANALISTA ATRACCIÓN Y DESARROLLO DE TALENTO"/>
    <s v="Proceso Onboarding"/>
    <s v="Diseñar y realizar propuesta de nuevo proceso de Onboarding considerando entrega de kit de bienvenida, reuniones con actores claves, salidas a terreno y seguimiento."/>
    <s v="Realizar propuesta del proceso de Onboarding completo, considerando etapas, módulos, flujos y tiempos. Se debe presentar: 1. Diseño y Carta Gantt con el proyecto 2. Realizar propuesta de flujo y kit de bienvenida para lanzar el 2023"/>
    <s v="="/>
    <n v="100"/>
    <s v="Porcentaje"/>
    <n v="0"/>
    <n v="0.15"/>
    <m/>
    <s v="Aprobado"/>
    <s v="CONSUELO DEL PILAR ROMERO LARENAS"/>
  </r>
  <r>
    <x v="76"/>
    <s v="STELLA VALENTINA"/>
    <s v="ORTIZ CONCHA"/>
    <s v="sortiz@axon-pharma.com"/>
    <s v="AXON CHILE"/>
    <s v="PROMOCIóN Y VENTAS"/>
    <s v="COLABORADOR INDIVIDUAL"/>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1"/>
    <n v="0.3"/>
    <m/>
    <s v="Aprobado"/>
    <s v="JUAN PABLO PIZARRO RAHIL"/>
  </r>
  <r>
    <x v="76"/>
    <s v="STELLA VALENTINA"/>
    <s v="ORTIZ CONCHA"/>
    <s v="sortiz@axon-pharma.com"/>
    <s v="AXON CHILE"/>
    <s v="PROMOCIóN Y VENTAS"/>
    <s v="COLABORADOR INDIVIDUAL"/>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s v="="/>
    <n v="100"/>
    <s v="Porcentaje"/>
    <n v="0"/>
    <n v="0.1"/>
    <m/>
    <s v="Aprobado"/>
    <s v="JUAN PABLO PIZARRO RAHIL"/>
  </r>
  <r>
    <x v="76"/>
    <s v="STELLA VALENTINA"/>
    <s v="ORTIZ CONCHA"/>
    <s v="sortiz@axon-pharma.com"/>
    <s v="AXON CHILE"/>
    <s v="PROMOCIóN Y VENTAS"/>
    <s v="COLABORADOR INDIVIDUAL"/>
    <s v="REPRESENTANTE MEDICO-FARMACIA"/>
    <s v="Ejecución fina al plan Táctico"/>
    <s v="Se cumplirá, dando foco a las acciones, en los Target Q1-Q3, de los Driver De Crecimiento (Alflorex y Muno 5) dando frecuencia (90% cobertura presencial o virtual &gt;=2 por ciclo) y mensaje acordada en plan."/>
    <s v="Seguimiento Mensual a las acciones en Q1-Q3 (Acciones de MKT, Frecuencia de impactos, mensaje correcto, reporte SFO visitas a médicos). 1) &gt;=2contactos Q1-Q3. 2) 90% cobertura Q1, Q2 y Q3 (&gt;=2). 3) &gt;= 1 reunión institucion clave para marca Driver. 3) 85% de asistencia Q1-Q3 a Reunión institución, Eventos Axon y/o congresos interancionales."/>
    <s v="&gt;="/>
    <n v="90"/>
    <s v="Porcentaje"/>
    <n v="0"/>
    <n v="0.15"/>
    <m/>
    <s v="Aprobado"/>
    <s v="JUAN PABLO PIZARRO RAHIL"/>
  </r>
  <r>
    <x v="76"/>
    <s v="STELLA VALENTINA"/>
    <s v="ORTIZ CONCHA"/>
    <s v="sortiz@axon-pharma.com"/>
    <s v="AXON CHILE"/>
    <s v="PROMOCIóN Y VENTAS"/>
    <s v="COLABORADOR INDIVIDUAL"/>
    <s v="REPRESENTANTE MEDICO-FARMACIA"/>
    <s v="Lograr la Venta Compañía para el 2022 de CLP $ 32.279.875.864"/>
    <s v="Lograr la Venta Compañía para el 2022 de CLP $ 32.279.875.864"/>
    <s v="Meta Min al 80% de CLP $25.823.900.691 y una máxima o superior a 111% de CLP$35.669.262.827"/>
    <s v="="/>
    <n v="100"/>
    <s v="Porcentaje"/>
    <n v="1"/>
    <n v="0.3"/>
    <m/>
    <s v="Aprobado"/>
    <s v="JUAN PABLO PIZARRO RAHIL"/>
  </r>
  <r>
    <x v="76"/>
    <s v="STELLA VALENTINA"/>
    <s v="ORTIZ CONCHA"/>
    <s v="sortiz@axon-pharma.com"/>
    <s v="AXON CHILE"/>
    <s v="PROMOCIóN Y VENTAS"/>
    <s v="COLABORADOR INDIVIDUAL"/>
    <s v="REPRESENTANTE MEDICO-FARMACIA"/>
    <s v="Profesionalización de mi Rol"/>
    <s v="1) Se medirá la productividad de mi gestion en Marcas Core de mi unidad de negocio, con Crecimiento de MS% en ventas y recetas. 2) Entrenamiento constante a la FFVV, con mediciones y evaluaciones trimestrales desde el área de Entrenamiento."/>
    <s v="1)Revisión Trimestral del MS% de ventas (TD) y recetas. (Graficos de Target: Médicos del mercado relevante, médicos del Kardex, médicos que nos recetan Q1-Q3). 2) Evaluación Trimestral en terreno y escrita (Análisis de Target,Técnicas de venta, y producto ( &gt;85% de cumplimiento). 1) Alflorex 34% MS, Muno 20% MS y Perenteryl 65% MS. 2) &gt;85% cumplimiento."/>
    <s v="&gt;"/>
    <n v="85"/>
    <s v="Porcentaje"/>
    <n v="0"/>
    <n v="0.15"/>
    <m/>
    <s v="Aprobado"/>
    <s v="JUAN PABLO PIZARRO RAHIL"/>
  </r>
  <r>
    <x v="77"/>
    <s v="ZULMA PATRICIA"/>
    <s v="JIMENEZ GUTIERREZ"/>
    <s v="zjimenez@axon-pharma.com"/>
    <s v="AXON CHILE"/>
    <s v="PROMOCIóN Y VENTAS"/>
    <s v="COLABORADOR INDIVIDUAL"/>
    <s v="ASISTENTE DE MERCADO PÚLICO Y VENTAS"/>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1"/>
    <n v="0.3"/>
    <m/>
    <s v="Aprobado"/>
    <s v="CARLOS GUSTAVO CONCHA CONTRERAS"/>
  </r>
  <r>
    <x v="77"/>
    <s v="ZULMA PATRICIA"/>
    <s v="JIMENEZ GUTIERREZ"/>
    <s v="zjimenez@axon-pharma.com"/>
    <s v="AXON CHILE"/>
    <s v="PROMOCIóN Y VENTAS"/>
    <s v="COLABORADOR INDIVIDUAL"/>
    <s v="ASISTENTE DE MERCADO PÚLICO Y VENTAS"/>
    <s v="Compliance"/>
    <s v="Cumplir con los objetivos comerciales del área de administración de ventas, haciendo lo correcto en la gestión de la venta de los Productos de Novartis."/>
    <s v="0 desvíos graves y sin repeticiones y un máximo de 2 desvíos menores, sin repeticiones, en los monitoreos año 2022."/>
    <s v="="/>
    <n v="100"/>
    <s v="Porcentaje"/>
    <n v="0"/>
    <n v="0.15"/>
    <m/>
    <s v="Aprobado"/>
    <s v="CARLOS GUSTAVO CONCHA CONTRERAS"/>
  </r>
  <r>
    <x v="77"/>
    <s v="ZULMA PATRICIA"/>
    <s v="JIMENEZ GUTIERREZ"/>
    <s v="zjimenez@axon-pharma.com"/>
    <s v="AXON CHILE"/>
    <s v="PROMOCIóN Y VENTAS"/>
    <s v="COLABORADOR INDIVIDUAL"/>
    <s v="ASISTENTE DE MERCADO PÚLICO Y VENTAS"/>
    <s v="Eficiencia en la gestión de la venta"/>
    <s v="Responsable de seguimiento de ordenes de compra, despachos, actualización de precios, y todo proceso relacionado a la gestión de la venta."/>
    <s v="Medición mensual de la gestión de procesos de venta."/>
    <s v="&gt;="/>
    <n v="95"/>
    <s v="Porcentaje"/>
    <n v="0"/>
    <n v="0.05"/>
    <m/>
    <s v="Aprobado"/>
    <s v="CARLOS GUSTAVO CONCHA CONTRERAS"/>
  </r>
  <r>
    <x v="77"/>
    <s v="ZULMA PATRICIA"/>
    <s v="JIMENEZ GUTIERREZ"/>
    <s v="zjimenez@axon-pharma.com"/>
    <s v="AXON CHILE"/>
    <s v="PROMOCIóN Y VENTAS"/>
    <s v="COLABORADOR INDIVIDUAL"/>
    <s v="ASISTENTE DE MERCADO PÚLICO Y VENTAS"/>
    <s v="Eficiencia en la gestión de licitaciones"/>
    <s v="Implementar toda la gestión de identificación de licitaciones y oportunidades de negocio a través de convenios directos, cotizaciones y tratos directos, haciendo el correspondiente análisis, seguimiento y presentación de licitaciones y contratación con entidades públicas y privadas."/>
    <s v="Creación del SOP del área de licitaciones, emitiéndose antes de finalizado el año."/>
    <s v="="/>
    <n v="100"/>
    <s v="Porcentaje"/>
    <n v="0"/>
    <n v="0.2"/>
    <m/>
    <s v="Aprobado"/>
    <s v="CARLOS GUSTAVO CONCHA CONTRERAS"/>
  </r>
  <r>
    <x v="77"/>
    <s v="ZULMA PATRICIA"/>
    <s v="JIMENEZ GUTIERREZ"/>
    <s v="zjimenez@axon-pharma.com"/>
    <s v="AXON CHILE"/>
    <s v="PROMOCIóN Y VENTAS"/>
    <s v="COLABORADOR INDIVIDUAL"/>
    <s v="ASISTENTE DE MERCADO PÚLICO Y VENTAS"/>
    <s v="Lograr la Venta Compañía para el 2022 de CLP $ 32.279.875.864"/>
    <s v="Lograr la Venta Compañía para el 2022 de CLP $ 32.279.875.864"/>
    <s v="Meta Min al 80% de CLP $25.823.900.691 y una máxima o superior a 111% de CLP$35.669.262.827"/>
    <s v="="/>
    <n v="100"/>
    <s v="Porcentaje"/>
    <n v="1"/>
    <n v="0.3"/>
    <m/>
    <s v="Aprobado"/>
    <s v="CARLOS GUSTAVO CONCHA CONTRERAS"/>
  </r>
  <r>
    <x v="78"/>
    <s v="JOSE PATRICIO"/>
    <s v="BRIONES OGUSZEWICZ"/>
    <s v="jbriones@axon-pharma.com"/>
    <s v="AXON CHILE"/>
    <s v="ASISTENTE SUPPLY CHAIN"/>
    <s v="ASISTENTE SUPPLY CHAIN"/>
    <s v="ASISTENTE SUPPLY CHAIN"/>
    <s v="Controlar y mejorar los tiempos que tarda Novartis y Novofarma en procesar las ordenes de compra y el ingreso de estas unidades a bodega disponible"/>
    <s v="Hacer seguimiento mensual desde que se coloca la orden compra hasta que los productos están ingresados a nuestra bodega y verificar la reducción del tiempo en este proceso. Cada cierre de mes generar un indicador para reportar dicho status."/>
    <s v="El objetivo de días (Promedio ponderado) entre que se coloca la orden de compra y esta disponible en GB es de 8 días entre el periodo de Abril y Julio, y de 5 días para el periodo de Agosto a Diciembre. El logro del resultado entre Abril y Julio tiene un peso de 30% y el de Agosto a Diciembre tiene un peso de 70%"/>
    <s v="="/>
    <n v="100"/>
    <s v="Porcentaje"/>
    <n v="0.75"/>
    <n v="0.1"/>
    <m/>
    <s v="Aprobado"/>
    <s v="LUIS JORGE SOTTOVIA GIMENEZ"/>
  </r>
  <r>
    <x v="78"/>
    <s v="JOSE PATRICIO"/>
    <s v="BRIONES OGUSZEWICZ"/>
    <s v="jbriones@axon-pharma.com"/>
    <s v="AXON CHILE"/>
    <s v="ASISTENTE SUPPLY CHAIN"/>
    <s v="ASISTENTE SUPPLY CHAIN"/>
    <s v="ASISTENTE SUPPLY CHAIN"/>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LUIS JORGE SOTTOVIA GIMENEZ"/>
  </r>
  <r>
    <x v="78"/>
    <s v="JOSE PATRICIO"/>
    <s v="BRIONES OGUSZEWICZ"/>
    <s v="jbriones@axon-pharma.com"/>
    <s v="AXON CHILE"/>
    <s v="ASISTENTE SUPPLY CHAIN"/>
    <s v="ASISTENTE SUPPLY CHAIN"/>
    <s v="ASISTENTE SUPPLY CHAIN"/>
    <s v="Controlar los Back Order de Novartis mensualmente en el periodo de Enero - Diciembre 2022 para tener mejor visibilidad del cumplimiento del budget."/>
    <s v="Cada mes actualizar la información de lo solicitado versus lo entregado por Novartis en un archivo localizado en Share Point. Cada cierre de mes generar un indicador para reportar dicho status."/>
    <s v="Cada informe mensual ejecutivo de status debe enviarse el tercer día hábil de cada mes y este tiene un peso de 10% y cuenta desde el cierre de Marzo (10 informes)"/>
    <s v="="/>
    <n v="100"/>
    <s v="Porcentaje"/>
    <n v="0.75"/>
    <n v="0.1"/>
    <m/>
    <s v="Aprobado"/>
    <s v="LUIS JORGE SOTTOVIA GIMENEZ"/>
  </r>
  <r>
    <x v="78"/>
    <s v="JOSE PATRICIO"/>
    <s v="BRIONES OGUSZEWICZ"/>
    <s v="jbriones@axon-pharma.com"/>
    <s v="AXON CHILE"/>
    <s v="ASISTENTE SUPPLY CHAIN"/>
    <s v="ASISTENTE SUPPLY CHAIN"/>
    <s v="ASISTENTE SUPPLY CHAIN"/>
    <s v="Lograr la Venta Compañía para el 2022 de CLP $ 32.279.875.864"/>
    <s v="Lograr la Venta Compañía para el 2022 de CLP $ 32.279.875.864"/>
    <s v="Meta Min al 80% de CLP $25.823.900.691 y una máxima o superior a 111% de CLP$35.669.262.827"/>
    <s v="="/>
    <n v="100"/>
    <s v="Porcentaje"/>
    <n v="0.01"/>
    <n v="0.3"/>
    <m/>
    <s v="Aprobado"/>
    <s v="LUIS JORGE SOTTOVIA GIMENEZ"/>
  </r>
  <r>
    <x v="78"/>
    <s v="JOSE PATRICIO"/>
    <s v="BRIONES OGUSZEWICZ"/>
    <s v="jbriones@axon-pharma.com"/>
    <s v="AXON CHILE"/>
    <s v="ASISTENTE SUPPLY CHAIN"/>
    <s v="ASISTENTE SUPPLY CHAIN"/>
    <s v="ASISTENTE SUPPLY CHAIN"/>
    <s v="Realizar analisis mensual de todas las importaciones del mes precedente comparando el costo real que tuvo versus lo presupuestado en budget"/>
    <s v="Para cada importación realizar el análisis real del costo que tuvo el producto puesto en bodega y entregar un informe mensual"/>
    <s v="Cada informe mensual ejecutivo de status debe enviarse el tercer día hábil de cada mes. Cada informe tiene un peso de 10% y cuenta desde el cierre de Marzo (10 informes)"/>
    <s v="="/>
    <n v="100"/>
    <s v="Porcentaje"/>
    <n v="0.75"/>
    <n v="0.2"/>
    <m/>
    <s v="Aprobado"/>
    <s v="LUIS JORGE SOTTOVIA GIMENEZ"/>
  </r>
  <r>
    <x v="79"/>
    <s v="PAULA ANDREA"/>
    <s v="LEYTON ARAYA"/>
    <s v="pleyton@axon-pharma.com"/>
    <s v="AXON CHILE"/>
    <s v="COORDINADORA SUPPLY CHAIN"/>
    <s v="COORDINADORA SUPPLY CHAIN"/>
    <s v="COORDINADORA SUPPLY CHAIN"/>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LUIS JORGE SOTTOVIA GIMENEZ"/>
  </r>
  <r>
    <x v="79"/>
    <s v="PAULA ANDREA"/>
    <s v="LEYTON ARAYA"/>
    <s v="pleyton@axon-pharma.com"/>
    <s v="AXON CHILE"/>
    <s v="COORDINADORA SUPPLY CHAIN"/>
    <s v="COORDINADORA SUPPLY CHAIN"/>
    <s v="COORDINADORA SUPPLY CHAIN"/>
    <s v="Garantizar que las NC de los productos recibidos como canje durante el mes, sean emitidas durante ese mismo mes."/>
    <s v="El logro de cada mes aporta en 9.09% al resultado (se cuenta desde febrero)."/>
    <s v="&quot;Porcentaje = (valor NC emitidas durante el mes)/(valor Canjes recibidos durante el mes) * Excluye los casos donde hace cambio producto por producto&quot;"/>
    <s v="="/>
    <n v="100"/>
    <s v="Porcentaje"/>
    <n v="0.75"/>
    <n v="0.1"/>
    <m/>
    <s v="Aprobado"/>
    <s v="LUIS JORGE SOTTOVIA GIMENEZ"/>
  </r>
  <r>
    <x v="79"/>
    <s v="PAULA ANDREA"/>
    <s v="LEYTON ARAYA"/>
    <s v="pleyton@axon-pharma.com"/>
    <s v="AXON CHILE"/>
    <s v="COORDINADORA SUPPLY CHAIN"/>
    <s v="COORDINADORA SUPPLY CHAIN"/>
    <s v="COORDINADORA SUPPLY CHAIN"/>
    <s v="Gestionar las 4 jornadas de destrucción acordadas con Novofarma durante el presente año."/>
    <s v="&quot;Antes de cada proceso de destrucción: 1. OK a segregación de unidades Novartis/Axon 2. OK a cotización de servicio 3. Informe a Contabilidad para valorización&quot;"/>
    <s v="Axon debe participar en las 4 jornadas de destrucción acordadas con Novofarma: FEB, MAY, AGO, NOV (no incluye prod. controlado) - cada participación tiene un peso de 25% para el logro de este objetivo"/>
    <s v="="/>
    <n v="100"/>
    <s v="Porcentaje"/>
    <n v="1"/>
    <n v="0.2"/>
    <m/>
    <s v="Aprobado"/>
    <s v="LUIS JORGE SOTTOVIA GIMENEZ"/>
  </r>
  <r>
    <x v="79"/>
    <s v="PAULA ANDREA"/>
    <s v="LEYTON ARAYA"/>
    <s v="pleyton@axon-pharma.com"/>
    <s v="AXON CHILE"/>
    <s v="COORDINADORA SUPPLY CHAIN"/>
    <s v="COORDINADORA SUPPLY CHAIN"/>
    <s v="COORDINADORA SUPPLY CHAIN"/>
    <s v="Lograr la Venta Compañía para el 2022 de CLP $ 32.279.875.864"/>
    <s v="Lograr la Venta Compañía para el 2022 de CLP $ 32.279.875.864"/>
    <s v="Meta Min al 80% de CLP $25.823.900.691 y una máxima o superior a 111% de CLP$35.669.262.827"/>
    <s v="="/>
    <n v="100"/>
    <s v="Porcentaje"/>
    <n v="0.01"/>
    <n v="0.3"/>
    <m/>
    <s v="Aprobado"/>
    <s v="LUIS JORGE SOTTOVIA GIMENEZ"/>
  </r>
  <r>
    <x v="79"/>
    <s v="PAULA ANDREA"/>
    <s v="LEYTON ARAYA"/>
    <s v="pleyton@axon-pharma.com"/>
    <s v="AXON CHILE"/>
    <s v="COORDINADORA SUPPLY CHAIN"/>
    <s v="COORDINADORA SUPPLY CHAIN"/>
    <s v="COORDINADORA SUPPLY CHAIN"/>
    <s v="Mejorar la relación con proveedores extranjeros enviando antes del 6to día hábil de cada mes su informe respectivo de stocks y plan de compras."/>
    <s v="&quot;Los proveedores a los que se tiene que enviar los reportes son: 1. Biocodex 2. Novozymes 3. Deerland 4. Lesvi Cada reporte mensual a cada proveedor enviado a tiempo aporta en 2.8% al resultado.&quot;"/>
    <s v="El reporte debe enviarse como máximo el día hábil # 6 de cada mes"/>
    <s v="="/>
    <n v="100"/>
    <s v="Porcentaje"/>
    <n v="0.75"/>
    <n v="0.1"/>
    <m/>
    <s v="Aprobado"/>
    <s v="LUIS JORGE SOTTOVIA GIMENEZ"/>
  </r>
  <r>
    <x v="80"/>
    <s v="ANDREA PAZ"/>
    <s v="FROSCHKE FERNÁNDEZ"/>
    <s v="afroschke@axon-pharma.com"/>
    <s v="CHILE"/>
    <s v="PROMOCIóN Y VENTAS"/>
    <s v="COLABORADOR INDIVIDUAL"/>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
    <n v="0.3"/>
    <m/>
    <s v="Registrado"/>
    <s v="LEOPOLDO ENRIQUE BRANDENBURG MANSILLA"/>
  </r>
  <r>
    <x v="80"/>
    <s v="ANDREA PAZ"/>
    <s v="FROSCHKE FERNÁNDEZ"/>
    <s v="afroschke@axon-pharma.com"/>
    <s v="CHILE"/>
    <s v="PROMOCIóN Y VENTAS"/>
    <s v="COLABORADOR INDIVIDUAL"/>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s v="="/>
    <n v="100"/>
    <s v="Porcentaje"/>
    <n v="0"/>
    <n v="0.15"/>
    <m/>
    <s v="Registrado"/>
    <s v="LEOPOLDO ENRIQUE BRANDENBURG MANSILLA"/>
  </r>
  <r>
    <x v="80"/>
    <s v="ANDREA PAZ"/>
    <s v="FROSCHKE FERNÁNDEZ"/>
    <s v="afroschke@axon-pharma.com"/>
    <s v="CHILE"/>
    <s v="PROMOCIóN Y VENTAS"/>
    <s v="COLABORADOR INDIVIDUAL"/>
    <s v="REPRESENTANTE MEDICO-FARMACIA"/>
    <s v="Ejecución final al plan Táctico"/>
    <s v="Se cumplirá, dando foco a las acciones, en los Target medicos Q1-Q3, de los Driver de Crecimiento (Galvus, Entresto ) dando frecuencia (90% cobertura presencial o virtual &gt;=2 por ciclo) y mensajes acordado en plan."/>
    <s v="Seguimiento Mensual a las acciones en Q1-Q3 (Acciones de MKT, Frecuencia de impactos, mensaje correcto, reporte SFO visitas a médicos)."/>
    <s v="&gt;="/>
    <n v="2"/>
    <s v="Valor"/>
    <n v="0.01"/>
    <n v="0.1"/>
    <m/>
    <s v="Registrado"/>
    <s v="LEOPOLDO ENRIQUE BRANDENBURG MANSILLA"/>
  </r>
  <r>
    <x v="80"/>
    <s v="ANDREA PAZ"/>
    <s v="FROSCHKE FERNÁNDEZ"/>
    <s v="afroschke@axon-pharma.com"/>
    <s v="CHILE"/>
    <s v="PROMOCIóN Y VENTAS"/>
    <s v="COLABORADOR INDIVIDUAL"/>
    <s v="REPRESENTANTE MEDICO-FARMACIA"/>
    <s v="Lograr la Venta Compañía para el 2022 de CLP $ 32.279.875.864"/>
    <s v="Lograr la Venta Compañía para el 2022 de CLP $ 32.279.875.864"/>
    <s v="Meta Min al 80% de CLP $25.823.900.691 y una máxima o superior a 111% de CLP$35.669.262.827"/>
    <s v="="/>
    <n v="100"/>
    <s v="Porcentaje"/>
    <n v="0"/>
    <n v="0.3"/>
    <m/>
    <s v="Registrado"/>
    <s v="LEOPOLDO ENRIQUE BRANDENBURG MANSILLA"/>
  </r>
  <r>
    <x v="80"/>
    <s v="ANDREA PAZ"/>
    <s v="FROSCHKE FERNÁNDEZ"/>
    <s v="afroschke@axon-pharma.com"/>
    <s v="CHILE"/>
    <s v="PROMOCIóN Y VENTAS"/>
    <s v="COLABORADOR INDIVIDUAL"/>
    <s v="REPRESENTANTE MEDICO-FARMACIA"/>
    <s v="Profesionalización de mi Rol"/>
    <s v="Se medirá la productividad de mi gestion en Marcas Core de mi unidad de negocio, con Crecimiento de 45 %MS en un MAT ventas de la unidad de negocio: Galvus; Entresto 30% de Crecimiento, medidas en TD. Entrenamiento constante a la FFVV, con mediciones y evaluaciones trimestrales desde el área de Entrenamiento."/>
    <s v="1)Revisión Trimestral del MS% de ventas. (Graficos de Target: Médicos del mercado relevante, médicos del Kardex, médicos que nos recetan Q1-Q3) ; 2) Evaluación Trimestral en terreno y escrita (Analisis de Target Medico,Técnicas de venta, y producto ( &gt;85% de cumplimiento)."/>
    <s v="&gt;="/>
    <n v="45"/>
    <s v="Porcentaje"/>
    <n v="0.01"/>
    <n v="0.15"/>
    <m/>
    <s v="Registrado"/>
    <s v="LEOPOLDO ENRIQUE BRANDENBURG MANSILLA"/>
  </r>
  <r>
    <x v="81"/>
    <s v="CARLOS ELIEZER"/>
    <s v="PÉREZ RAMÍREZ"/>
    <s v="cperez@axon-pharma.com"/>
    <s v="CHILE"/>
    <s v="PROMOCIóN Y VENTAS"/>
    <s v="COLABORADOR INDIVIDUAL"/>
    <s v="REPRESENTANTE MÉDICO-FARMACIA TRAINEE"/>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gt;="/>
    <n v="100"/>
    <s v="Porcentaje"/>
    <n v="1"/>
    <n v="0.3"/>
    <m/>
    <s v="Registrado"/>
    <s v="LEOPOLDO ENRIQUE BRANDENBURG MANSILLA"/>
  </r>
  <r>
    <x v="81"/>
    <s v="CARLOS ELIEZER"/>
    <s v="PÉREZ RAMÍREZ"/>
    <s v="cperez@axon-pharma.com"/>
    <s v="CHILE"/>
    <s v="PROMOCIóN Y VENTAS"/>
    <s v="COLABORADOR INDIVIDUAL"/>
    <s v="REPRESENTANTE MÉDICO-FARMACIA TRAINEE"/>
    <s v="Compliance"/>
    <s v="Cumplir haciendo lo correcto en dos SOP criticos del area, MM y MG además del SOP de T&amp;E (rendición de Gastos)."/>
    <s v="1) 0 desvíos graves y sin repeticiones y un máximo de 3 desvíos menores, sin repeticiones, en los monitoreos año 2022."/>
    <s v="="/>
    <n v="100"/>
    <s v="Porcentaje"/>
    <n v="1"/>
    <n v="0.15"/>
    <m/>
    <s v="Registrado"/>
    <s v="LEOPOLDO ENRIQUE BRANDENBURG MANSILLA"/>
  </r>
  <r>
    <x v="81"/>
    <s v="CARLOS ELIEZER"/>
    <s v="PÉREZ RAMÍREZ"/>
    <s v="cperez@axon-pharma.com"/>
    <s v="CHILE"/>
    <s v="PROMOCIóN Y VENTAS"/>
    <s v="COLABORADOR INDIVIDUAL"/>
    <s v="REPRESENTANTE MÉDICO-FARMACIA TRAINEE"/>
    <s v="Ejecución final al plan Táctico"/>
    <s v="Se cumplirá, dando foco a las acciones, en los Target medicos Q1-Q3, de los Driver de Crecimiento (Galvus, Entresto ) dando frecuencia (90% cobertura presencial o virtual &gt;=2 por ciclo) y mensajes acordado en plan"/>
    <s v="Seguimiento Mensual a las acciones en Q1-Q3 (Acciones de MKT, Frecuencia de impactos, mensaje correcto, reporte SFO visitas a médicos)."/>
    <s v="&gt;="/>
    <n v="100"/>
    <s v="Valor"/>
    <n v="0.9"/>
    <n v="0.1"/>
    <m/>
    <s v="Registrado"/>
    <s v="LEOPOLDO ENRIQUE BRANDENBURG MANSILLA"/>
  </r>
  <r>
    <x v="81"/>
    <s v="CARLOS ELIEZER"/>
    <s v="PÉREZ RAMÍREZ"/>
    <s v="cperez@axon-pharma.com"/>
    <s v="CHILE"/>
    <s v="PROMOCIóN Y VENTAS"/>
    <s v="COLABORADOR INDIVIDUAL"/>
    <s v="REPRESENTANTE MÉDICO-FARMACIA TRAINEE"/>
    <s v="Lograr la Venta Compañía para el 2022 de CLP $ 32.279.875.864"/>
    <s v="Lograr la Venta Compañía para el 2022 de CLP $ 32.279.875.864"/>
    <s v="Meta Min al 80% de CLP $25.823.900.691 y una máxima o superior a 111% de CLP$35.669.262.827"/>
    <s v="&gt;="/>
    <n v="100"/>
    <s v="Porcentaje"/>
    <n v="1"/>
    <n v="0.3"/>
    <m/>
    <s v="Registrado"/>
    <s v="LEOPOLDO ENRIQUE BRANDENBURG MANSILLA"/>
  </r>
  <r>
    <x v="81"/>
    <s v="CARLOS ELIEZER"/>
    <s v="PÉREZ RAMÍREZ"/>
    <s v="cperez@axon-pharma.com"/>
    <s v="CHILE"/>
    <s v="PROMOCIóN Y VENTAS"/>
    <s v="COLABORADOR INDIVIDUAL"/>
    <s v="REPRESENTANTE MÉDICO-FARMACIA TRAINEE"/>
    <s v="Profesionalización de mi Rol"/>
    <s v="Se medirá la productividad de mi gestion en Marcas Core de mi unidad de negocio, con Crecimiento de 45 %MS en un MAT ventas de la unidad de negocio: Galvus; Entresto 30% de Crecimiento, medidas en TD. Entrenamiento constante a la FFVV, con mediciones y evaluaciones trimestrales desde el área de Entrenamiento."/>
    <s v="1)Revisión Trimestral del MS% de ventas. (Graficos de Target: Médicos del mercado relevante, médicos del Kardex, médicos que nos recetan Q1-Q3) ; 2) Evaluación Trimestral en terreno y escrita (Analisis de Target Medico,Técnicas de venta, y producto ( &gt;85% de cumplimiento)."/>
    <s v="&gt;="/>
    <n v="45"/>
    <s v="Valor"/>
    <n v="1"/>
    <n v="0.15"/>
    <m/>
    <s v="Registrado"/>
    <s v="LEOPOLDO ENRIQUE BRANDENBURG MANSILLA"/>
  </r>
  <r>
    <x v="82"/>
    <s v="CLAUDIA ALEJANDRA"/>
    <s v="BARRERA COFRÉ"/>
    <s v="cbarrera@axon-pharma.com"/>
    <s v="CHILE"/>
    <s v="PROMOCIóN Y VENTAS"/>
    <s v="COLABORADOR INDIVIDUAL"/>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gt;="/>
    <n v="100"/>
    <s v="Porcentaje"/>
    <n v="1"/>
    <n v="0.3"/>
    <m/>
    <s v="Aprobado"/>
    <s v="FRANCISCO JAVIER ROJAS ACOSTA"/>
  </r>
  <r>
    <x v="82"/>
    <s v="CLAUDIA ALEJANDRA"/>
    <s v="BARRERA COFRÉ"/>
    <s v="cbarrera@axon-pharma.com"/>
    <s v="CHILE"/>
    <s v="PROMOCIóN Y VENTAS"/>
    <s v="COLABORADOR INDIVIDUAL"/>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100%"/>
    <s v="="/>
    <n v="100"/>
    <s v="Porcentaje"/>
    <n v="1"/>
    <n v="0.15"/>
    <m/>
    <s v="Aprobado"/>
    <s v="FRANCISCO JAVIER ROJAS ACOSTA"/>
  </r>
  <r>
    <x v="82"/>
    <s v="CLAUDIA ALEJANDRA"/>
    <s v="BARRERA COFRÉ"/>
    <s v="cbarrera@axon-pharma.com"/>
    <s v="CHILE"/>
    <s v="PROMOCIóN Y VENTAS"/>
    <s v="COLABORADOR INDIVIDUAL"/>
    <s v="REPRESENTANTE MEDICO-FARMACIA"/>
    <s v="Ejecución final al plan Táctico"/>
    <s v="Se cumplirá, dando foco a las acciones, en los Target Q1-Q3, de los Driver De Crecimiento dando frecuencia (90% cobertura presencial o virtual &gt;=2 por ciclo) y mensaje acordada en plan."/>
    <s v="Seguimiento Mensual a las acciones en Q1-Q3 (Acciones de MKT, Frecuencia de impactos, mensaje correcto, reporte SFO visitas a médicos). 1) &gt;=2contactos Q1-Q3. 2) 90% cobertura Q1, Q2 y Q3 (&gt;=2). 3) &gt;= 1 reunión institucion clave para marca Driver. 3) 85% de asistencia Q1-Q3 a Reunión institución, Eventos Axon y/o congresos internacionales."/>
    <s v="&gt;="/>
    <n v="90"/>
    <s v="Porcentaje"/>
    <n v="0"/>
    <n v="0.1"/>
    <m/>
    <s v="Aprobado"/>
    <s v="FRANCISCO JAVIER ROJAS ACOSTA"/>
  </r>
  <r>
    <x v="82"/>
    <s v="CLAUDIA ALEJANDRA"/>
    <s v="BARRERA COFRÉ"/>
    <s v="cbarrera@axon-pharma.com"/>
    <s v="CHILE"/>
    <s v="PROMOCIóN Y VENTAS"/>
    <s v="COLABORADOR INDIVIDUAL"/>
    <s v="REPRESENTANTE MEDICO-FARMACIA"/>
    <s v="Lograr la Venta Compañía para el 2022 de CLP $ 32.279.875.864"/>
    <s v="Lograr la Venta Compañía para el 2022 de CLP $ 32.279.875.864"/>
    <s v="Meta Min al 80% de CLP $25.823.900.691 y una máxima o superior a 111% de CLP$35.669.262.827"/>
    <s v="&gt;="/>
    <n v="100"/>
    <s v="Porcentaje"/>
    <n v="1"/>
    <n v="0.3"/>
    <m/>
    <s v="Aprobado"/>
    <s v="FRANCISCO JAVIER ROJAS ACOSTA"/>
  </r>
  <r>
    <x v="82"/>
    <s v="CLAUDIA ALEJANDRA"/>
    <s v="BARRERA COFRÉ"/>
    <s v="cbarrera@axon-pharma.com"/>
    <s v="CHILE"/>
    <s v="PROMOCIóN Y VENTAS"/>
    <s v="COLABORADOR INDIVIDUAL"/>
    <s v="REPRESENTANTE MEDICO-FARMACIA"/>
    <s v="Profesionalización de mi Rol"/>
    <s v="1) Se medirá la productividad de mi gestion en Marcas Core de mi unidad de negocio, con Crecimiento de MS% en ventas y recetas. 2) Entrenamiento constante a la FFVV, con mediciones y evaluaciones trimestrales desde el área de Entrenamiento."/>
    <s v="1)Revisión Trimestral del MS% de ventas (TD) y recetas. (Gráficos de Target: Médicos del mercado relevante, médicos del Kardex, médicos que nos recetan Q1-Q3). 2) Evaluación Trimestral en terreno y escrita (Análisis de Target, Técnicas de venta, y producto ( &gt;85% de cumplimiento). 1) Alflorex 34% MS, Muno 20% MS y Perenteryl 65% MS. 2) &gt;85% cumplimiento."/>
    <s v="&gt;"/>
    <n v="85"/>
    <s v="Valor"/>
    <n v="0"/>
    <n v="0.15"/>
    <m/>
    <s v="Aprobado"/>
    <s v="FRANCISCO JAVIER ROJAS ACOSTA"/>
  </r>
  <r>
    <x v="83"/>
    <s v="FELIPE IGNACIO"/>
    <s v="SANTANA MUÑOZ"/>
    <s v="fsantana@axon-pharma.com"/>
    <s v="CHILE"/>
    <s v="BI/TI"/>
    <s v="COLABORADOR INDIVIDUAL"/>
    <s v="ANALISTA DE BASES DE DATOS"/>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gt;="/>
    <n v="100"/>
    <s v="Porcentaje"/>
    <n v="1"/>
    <n v="0.3"/>
    <m/>
    <s v="Aprobado"/>
    <s v="LUIS NIBALDO RUBIO DIAZ"/>
  </r>
  <r>
    <x v="83"/>
    <s v="FELIPE IGNACIO"/>
    <s v="SANTANA MUÑOZ"/>
    <s v="fsantana@axon-pharma.com"/>
    <s v="CHILE"/>
    <s v="BI/TI"/>
    <s v="COLABORADOR INDIVIDUAL"/>
    <s v="ANALISTA DE BASES DE DATOS"/>
    <s v="Automatización Dashborad visitas médica / MM para uso interno y NVS."/>
    <s v="se propone desarrollar herramientas que permitan disponibilidad información referente a los procesos de visitas médicas y entrega de muestras médicas (MP/MM). Se utilizarán las siguientes herramientas. • Base de datos EXTERNA SFO - SQL. • Base de datos INTERNA Servidor AXON – SQL. • Visualizador de datos – Power BI. Considerando los requerimientos se desarrollarán los siguientes dashboard. • Visitas x hora. • Registros x hora. • Registros x hora (detalles). • N° Médicos y call por especialidad. • Visitas acompañadas. • Visitas MM. • Visitas MM ciclo. • Reporte corto vence MM. • Reporte reconciliación. • Reporte confirmación de guías."/>
    <s v="Este objetivo es medible con porcentaje de avance, asignando a cada reporte un 10% que sumado nos lleva al 100% del objetivo y una fecha estimada hasta el día 22 de diciembre, tiempo que debe ser compartido con soportes de herramientas existentes."/>
    <s v="="/>
    <n v="100"/>
    <s v="Porcentaje"/>
    <n v="1"/>
    <n v="0.2"/>
    <m/>
    <s v="Aprobado"/>
    <s v="LUIS NIBALDO RUBIO DIAZ"/>
  </r>
  <r>
    <x v="83"/>
    <s v="FELIPE IGNACIO"/>
    <s v="SANTANA MUÑOZ"/>
    <s v="fsantana@axon-pharma.com"/>
    <s v="CHILE"/>
    <s v="BI/TI"/>
    <s v="COLABORADOR INDIVIDUAL"/>
    <s v="ANALISTA DE BASES DE DATOS"/>
    <s v="Lograr la Venta Compañía para el 2022 de CLP $ 32.279.875.864"/>
    <s v="Lograr la Venta Compañía para el 2022 de CLP $ 32.279.875.864"/>
    <s v="Meta Min al 80% de CLP $25.823.900.691 y una máxima o superior a 111% de CLP$35.669.262.827"/>
    <s v="&gt;="/>
    <n v="100"/>
    <s v="Porcentaje"/>
    <n v="1"/>
    <n v="0.3"/>
    <m/>
    <s v="Aprobado"/>
    <s v="LUIS NIBALDO RUBIO DIAZ"/>
  </r>
  <r>
    <x v="83"/>
    <s v="FELIPE IGNACIO"/>
    <s v="SANTANA MUÑOZ"/>
    <s v="fsantana@axon-pharma.com"/>
    <s v="CHILE"/>
    <s v="BI/TI"/>
    <s v="COLABORADOR INDIVIDUAL"/>
    <s v="ANALISTA DE BASES DE DATOS"/>
    <s v="Reportes de Alertas de MM y seguimientos de todo el proceso del ciclo."/>
    <s v="Como parte del proceso de trazabilidad de MM/MG/MP, se generarán alertas automáticas a través de una tarea programada y consulta a la base de datos, donde sean identificados los SKU en tiempo de corto vence para luego notificar automáticamente a los G-Distrito, logística, BI por medio de un correo electrónico semanal. Adicionalmente, se realizan mejoras a los reportes de reconciliación aplicando columnas adicionales. • Columna de ciclo según product manager. • Columna de totales según indica novopharma."/>
    <s v="El objetivo es medibles considerando un 100% el total de los ítems indicados."/>
    <s v="="/>
    <n v="100"/>
    <s v="Porcentaje"/>
    <n v="0"/>
    <n v="0.2"/>
    <m/>
    <s v="Aprobado"/>
    <s v="LUIS NIBALDO RUBIO DIAZ"/>
  </r>
  <r>
    <x v="84"/>
    <s v="JOAN LETICIA"/>
    <s v="ESPINOZA VELARDES"/>
    <s v="lespinoza@axon-pharma.com"/>
    <s v="CHILE"/>
    <s v="PROMOCIóN Y VENTAS"/>
    <s v="COLABORADOR INDIVIDUAL"/>
    <s v="REPRESENTANTE MÉDICO-FARMACIA TRAINEE"/>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gt;="/>
    <n v="100"/>
    <s v="Porcentaje"/>
    <n v="1"/>
    <n v="0.3"/>
    <m/>
    <s v="Registrado"/>
    <s v="LEOPOLDO ENRIQUE BRANDENBURG MANSILLA"/>
  </r>
  <r>
    <x v="84"/>
    <s v="JOAN LETICIA"/>
    <s v="ESPINOZA VELARDES"/>
    <s v="lespinoza@axon-pharma.com"/>
    <s v="CHILE"/>
    <s v="PROMOCIóN Y VENTAS"/>
    <s v="COLABORADOR INDIVIDUAL"/>
    <s v="REPRESENTANTE MÉDICO-FARMACIA TRAINEE"/>
    <s v="Compliance"/>
    <s v="Cumplir haciendo lo correcto en dos SOP críticos del área, MM y MG además del SOP de T&amp;E (rendición de Gastos)."/>
    <s v="1) 0 desvíos graves y sin repeticiones y un máximo de 3 desvíos menores, sin repeticiones, en los monitoreos año 2022."/>
    <s v="="/>
    <n v="100"/>
    <s v="Porcentaje"/>
    <n v="1"/>
    <n v="0.15"/>
    <m/>
    <s v="Registrado"/>
    <s v="LEOPOLDO ENRIQUE BRANDENBURG MANSILLA"/>
  </r>
  <r>
    <x v="84"/>
    <s v="JOAN LETICIA"/>
    <s v="ESPINOZA VELARDES"/>
    <s v="lespinoza@axon-pharma.com"/>
    <s v="CHILE"/>
    <s v="PROMOCIóN Y VENTAS"/>
    <s v="COLABORADOR INDIVIDUAL"/>
    <s v="REPRESENTANTE MÉDICO-FARMACIA TRAINEE"/>
    <s v="Ejecución final al plan Táctico"/>
    <s v="Se cumplirá, dando foco a las acciones, en los Target medicos Q1-Q3, de los Driver de Crecimiento (Galvus, Entresto ) dando frecuencia (90% cobertura presencial o virtual &gt;=2 por ciclo) y mensajes acordado en plan."/>
    <s v="Seguimiento Mensual a las acciones en Q1-Q3 (Acciones de MKT, Frecuencia de impactos, mensaje correcto, reporte SFO visitas a médicos)."/>
    <s v="&gt;="/>
    <n v="90"/>
    <s v="Porcentaje"/>
    <n v="0.9"/>
    <n v="0.1"/>
    <m/>
    <s v="Registrado"/>
    <s v="LEOPOLDO ENRIQUE BRANDENBURG MANSILLA"/>
  </r>
  <r>
    <x v="84"/>
    <s v="JOAN LETICIA"/>
    <s v="ESPINOZA VELARDES"/>
    <s v="lespinoza@axon-pharma.com"/>
    <s v="CHILE"/>
    <s v="PROMOCIóN Y VENTAS"/>
    <s v="COLABORADOR INDIVIDUAL"/>
    <s v="REPRESENTANTE MÉDICO-FARMACIA TRAINEE"/>
    <s v="Lograr la Venta Compañía para el 2022 de CLP $ 32.279.875.864"/>
    <s v="Lograr la Venta Compañía para el 2022 de CLP $ 32.279.875.864"/>
    <s v="Meta Min al 80% de CLP $25.823.900.691 y una máxima o superior a 111% de CLP$35.669.262.827"/>
    <s v="&gt;="/>
    <n v="100"/>
    <s v="Porcentaje"/>
    <n v="1"/>
    <n v="0.3"/>
    <m/>
    <s v="Registrado"/>
    <s v="LEOPOLDO ENRIQUE BRANDENBURG MANSILLA"/>
  </r>
  <r>
    <x v="84"/>
    <s v="JOAN LETICIA"/>
    <s v="ESPINOZA VELARDES"/>
    <s v="lespinoza@axon-pharma.com"/>
    <s v="CHILE"/>
    <s v="PROMOCIóN Y VENTAS"/>
    <s v="COLABORADOR INDIVIDUAL"/>
    <s v="REPRESENTANTE MÉDICO-FARMACIA TRAINEE"/>
    <s v="Profesionalización de mi Rol"/>
    <s v="Se medirá la productividad de mi gestion en Marcas Core de mi unidad de negocio, con Crecimiento de 45 %MS en un MAT ventas de la unidad de negocio: Galvus; Entresto 30% de Crecimiento, medidas en TD. Entrenamiento constante a la FFVV, con mediciones y evaluaciones trimestrales desde el área de Entrenamiento."/>
    <s v="1)Revisión Trimestral del MS% de ventas. (Graficos de Target: Médicos del mercado relevante, médicos del Kardex, médicos que nos recetan Q1-Q3) ; 2) Evaluación Trimestral en terreno y escrita (Analisis de Target Medico,Técnicas de venta, y producto ( &gt;85% de cumplimiento)."/>
    <s v="&gt;="/>
    <n v="45"/>
    <s v="Valor"/>
    <n v="1"/>
    <n v="0.15"/>
    <m/>
    <s v="Registrado"/>
    <s v="LEOPOLDO ENRIQUE BRANDENBURG MANSILLA"/>
  </r>
  <r>
    <x v="85"/>
    <s v="MACARENA VICTORIA"/>
    <s v="CORRALES PINTO"/>
    <s v="mcorrales@axon-pharma.com"/>
    <s v="CHILE"/>
    <s v="MARKETING"/>
    <s v="COLABORADOR INDIVIDUAL"/>
    <s v="PRODUCT MANAGER SENIOR"/>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gt;="/>
    <n v="100"/>
    <s v="Porcentaje"/>
    <n v="1"/>
    <n v="0.3"/>
    <m/>
    <s v="Registrado"/>
    <s v="ALEJANDRO JAVIER JIMENEZ LOOSLI"/>
  </r>
  <r>
    <x v="85"/>
    <s v="MACARENA VICTORIA"/>
    <s v="CORRALES PINTO"/>
    <s v="mcorrales@axon-pharma.com"/>
    <s v="CHILE"/>
    <s v="MARKETING"/>
    <s v="COLABORADOR INDIVIDUAL"/>
    <s v="PRODUCT MANAGER SENIOR"/>
    <s v="Compliance"/>
    <s v="No contar con desvíos Graves y sin repetición de desvíos menores, durante actividades ocurridas el 2022"/>
    <s v="Dar orden y seguimiento a los SOP de materiales y eventos (promo) además de plataformas digitales para Perenteryl y Alflorex"/>
    <s v="="/>
    <n v="100"/>
    <s v="Porcentaje"/>
    <n v="0"/>
    <n v="0.15"/>
    <m/>
    <s v="Registrado"/>
    <s v="ALEJANDRO JAVIER JIMENEZ LOOSLI"/>
  </r>
  <r>
    <x v="85"/>
    <s v="MACARENA VICTORIA"/>
    <s v="CORRALES PINTO"/>
    <s v="mcorrales@axon-pharma.com"/>
    <s v="CHILE"/>
    <s v="MARKETING"/>
    <s v="COLABORADOR INDIVIDUAL"/>
    <s v="PRODUCT MANAGER SENIOR"/>
    <s v="Lograr la Venta Compañía para el 2022 de CLP $ 32.279.875.864"/>
    <s v="Lograr la Venta Compañía para el 2022 de CLP $ 32.279.875.864"/>
    <s v="Meta Min al 80% de CLP $25.823.900.691 y una máxima o superior a 111% de CLP$35.669.262.827"/>
    <s v="&gt;="/>
    <n v="100"/>
    <s v="Porcentaje"/>
    <n v="1"/>
    <n v="0.3"/>
    <m/>
    <s v="Registrado"/>
    <s v="ALEJANDRO JAVIER JIMENEZ LOOSLI"/>
  </r>
  <r>
    <x v="85"/>
    <s v="MACARENA VICTORIA"/>
    <s v="CORRALES PINTO"/>
    <s v="mcorrales@axon-pharma.com"/>
    <s v="CHILE"/>
    <s v="MARKETING"/>
    <s v="COLABORADOR INDIVIDUAL"/>
    <s v="PRODUCT MANAGER SENIOR"/>
    <s v="Plan Alflorex 360 YTG"/>
    <s v="Implementar y ejecutar en un 100% del Plan 360 YTG de Alflorex para los 3 pilares estratégicos, considerando HCP, Trade y DTC, a diciembre de 2022"/>
    <s v="Seguimiento mensual de cada una de las actividades propuestas, según el pilar correspondiente y, sus resultados. Esto en base a la presentación realizada a los directores a finales de Agosto"/>
    <s v="="/>
    <n v="100"/>
    <s v="Porcentaje"/>
    <n v="0"/>
    <n v="0.1"/>
    <m/>
    <s v="Registrado"/>
    <s v="ALEJANDRO JAVIER JIMENEZ LOOSLI"/>
  </r>
  <r>
    <x v="85"/>
    <s v="MACARENA VICTORIA"/>
    <s v="CORRALES PINTO"/>
    <s v="mcorrales@axon-pharma.com"/>
    <s v="CHILE"/>
    <s v="MARKETING"/>
    <s v="COLABORADOR INDIVIDUAL"/>
    <s v="PRODUCT MANAGER SENIOR"/>
    <s v="Plan Perenteryl 360 YTG"/>
    <s v="Implementar y ejecutar en un 100% del Plan 360 YTG de Perenteryl para los 3 pilares estratégicos, considerando HCP, Trade y DTC, a diciembre de 2022"/>
    <s v="Seguimiento mensual de cada una de las actividades propuestas, según el pilar correspondiente y, sus resultados. Esto en base a la presentación realizada a los directores a finales de Agosto"/>
    <s v="="/>
    <n v="100"/>
    <s v="Porcentaje"/>
    <n v="0"/>
    <n v="0.15"/>
    <m/>
    <s v="Registrado"/>
    <s v="ALEJANDRO JAVIER JIMENEZ LOOSLI"/>
  </r>
  <r>
    <x v="86"/>
    <s v="MARÍA FRANCISCA"/>
    <s v="MUÑOZ LUER"/>
    <s v="mmunoz@axon-pharma.com"/>
    <s v="CHILE"/>
    <s v="COMPLIANCE"/>
    <s v="COLABORADOR INDIVIDUAL"/>
    <s v="ANALISTA DE COMPLIANCE"/>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gt;="/>
    <n v="100"/>
    <s v="Porcentaje"/>
    <n v="1"/>
    <n v="0.3"/>
    <m/>
    <s v="Aprobado"/>
    <s v="LESLI CAROLINA ARAVENA DONOSO"/>
  </r>
  <r>
    <x v="86"/>
    <s v="MARÍA FRANCISCA"/>
    <s v="MUÑOZ LUER"/>
    <s v="mmunoz@axon-pharma.com"/>
    <s v="CHILE"/>
    <s v="COMPLIANCE"/>
    <s v="COLABORADOR INDIVIDUAL"/>
    <s v="ANALISTA DE COMPLIANCE"/>
    <s v="Auditoria"/>
    <s v="Auditoría Planificar la auditoria que realizará nuestro partner (Novartis), identificando los procesos que serán auditados, dando soporte a los equipos para que tengan disponible la documentación que puede ser solicitada y puedan identificar previamente cualquier hallazgo, y preparar a los colaboradores, entregándoles directrices para responder estratégicamente."/>
    <s v="A través de minutas y registros de capacitación"/>
    <s v="&lt;="/>
    <n v="100"/>
    <s v="Valor"/>
    <n v="0"/>
    <n v="0.1"/>
    <m/>
    <s v="Aprobado"/>
    <s v="LESLI CAROLINA ARAVENA DONOSO"/>
  </r>
  <r>
    <x v="86"/>
    <s v="MARÍA FRANCISCA"/>
    <s v="MUÑOZ LUER"/>
    <s v="mmunoz@axon-pharma.com"/>
    <s v="CHILE"/>
    <s v="COMPLIANCE"/>
    <s v="COLABORADOR INDIVIDUAL"/>
    <s v="ANALISTA DE COMPLIANCE"/>
    <s v="Lograr la Venta Compañía para el 2022 de CLP $ 32.279.875.864"/>
    <s v="Lograr la Venta Compañía para el 2022 de CLP $ 32.279.875.864"/>
    <s v="Meta Min al 80% de CLP $25.823.900.691 y una máxima o superior a 111% de CLP$35.669.262.827"/>
    <s v="&gt;="/>
    <n v="100"/>
    <s v="Porcentaje"/>
    <n v="1"/>
    <n v="0.3"/>
    <m/>
    <s v="Aprobado"/>
    <s v="LESLI CAROLINA ARAVENA DONOSO"/>
  </r>
  <r>
    <x v="86"/>
    <s v="MARÍA FRANCISCA"/>
    <s v="MUÑOZ LUER"/>
    <s v="mmunoz@axon-pharma.com"/>
    <s v="CHILE"/>
    <s v="COMPLIANCE"/>
    <s v="COLABORADOR INDIVIDUAL"/>
    <s v="ANALISTA DE COMPLIANCE"/>
    <s v="Monitoreo"/>
    <s v="Realizar monitoreo del 35% de las actividades 2021. • Entregar resultados en un informe con plazo máximo el 30-oct-2022, definiendo en conjunto con el negocio los planes de remediación. • Hacer seguimiento de las remediaciones."/>
    <s v="A través de informe final de monitoreo"/>
    <s v="&lt;="/>
    <n v="100"/>
    <s v="Valor"/>
    <n v="0"/>
    <n v="0.1"/>
    <m/>
    <s v="Aprobado"/>
    <s v="LESLI CAROLINA ARAVENA DONOSO"/>
  </r>
  <r>
    <x v="86"/>
    <s v="MARÍA FRANCISCA"/>
    <s v="MUÑOZ LUER"/>
    <s v="mmunoz@axon-pharma.com"/>
    <s v="CHILE"/>
    <s v="COMPLIANCE"/>
    <s v="COLABORADOR INDIVIDUAL"/>
    <s v="ANALISTA DE COMPLIANCE"/>
    <s v="Plan Estratégico"/>
    <s v="Fortalecer y promover el programa de Compliance en las diversas áreas del negocio a través de un Comité de Compliance realizado una vez al mes. • Realizar entrenamiento de las Políticas de Compliance de forma trimestral. • Diseñar e implementar un plan de difusión y comunicación estratégico, donde se enviará una comunicación mensual. • Diseñar un plan de 3-5 años de lo que queremos conseguir y los pasos generales o macro para conseguirlos."/>
    <s v="A través de minutas de los comités, y registro de los entrenamientos realizados, las comunicaciones enviadas, y la entrega del informe estrátegico."/>
    <s v="&lt;="/>
    <n v="100"/>
    <s v="Valor"/>
    <n v="0"/>
    <n v="0.2"/>
    <m/>
    <s v="Aprobado"/>
    <s v="LESLI CAROLINA ARAVENA DONOSO"/>
  </r>
  <r>
    <x v="87"/>
    <s v="MEIBIS GRACIELA"/>
    <s v="LINERO PIMENTEL"/>
    <s v="ydiaz@evaluar.pe"/>
    <s v="CHILE"/>
    <s v="PROMOCIóN Y VENTAS"/>
    <s v="COLABORADOR INDIVIDUAL"/>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gt;="/>
    <n v="100"/>
    <s v="Porcentaje"/>
    <n v="1"/>
    <n v="0.3"/>
    <m/>
    <s v="Aprobado"/>
    <s v="JUAN PABLO PIZARRO RAHIL"/>
  </r>
  <r>
    <x v="87"/>
    <s v="MEIBIS GRACIELA"/>
    <s v="LINERO PIMENTEL"/>
    <s v="ydiaz@evaluar.pe"/>
    <s v="CHILE"/>
    <s v="PROMOCIóN Y VENTAS"/>
    <s v="COLABORADOR INDIVIDUAL"/>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s v="="/>
    <n v="100"/>
    <s v="Porcentaje"/>
    <n v="0"/>
    <n v="0.1"/>
    <m/>
    <s v="Aprobado"/>
    <s v="JUAN PABLO PIZARRO RAHIL"/>
  </r>
  <r>
    <x v="87"/>
    <s v="MEIBIS GRACIELA"/>
    <s v="LINERO PIMENTEL"/>
    <s v="ydiaz@evaluar.pe"/>
    <s v="CHILE"/>
    <s v="PROMOCIóN Y VENTAS"/>
    <s v="COLABORADOR INDIVIDUAL"/>
    <s v="REPRESENTANTE MEDICO-FARMACIA"/>
    <s v="Ejecución final al plan Táctico"/>
    <s v="Se cumplirá, dando foco a las acciones, en los Target Q1-Q3, de los Driver De Crecimiento (Alflorex y Muno 5) dando frecuencia (90% cobertura presencial o virtual &gt;=2 por ciclo) y mensaje acordada en plan."/>
    <s v="Seguimiento Mensual a las acciones en Q1-Q3 (Acciones de MKT, Frecuencia de impactos, mensaje correcto, reporte SFO visitas a médicos). 1) &gt;=2contactos Q1-Q3. 2) 90% cobertura Q1, Q2 y Q3 (&gt;=2). 3) &gt;= 1 reunión institución clave para marca Driver. 3) 85% de asistencia Q1-Q3 a Reunión institución, Eventos Axon y/o congresos internacionales."/>
    <s v="&gt;="/>
    <n v="90"/>
    <s v="Porcentaje"/>
    <n v="0"/>
    <n v="0.15"/>
    <m/>
    <s v="Aprobado"/>
    <s v="JUAN PABLO PIZARRO RAHIL"/>
  </r>
  <r>
    <x v="87"/>
    <s v="MEIBIS GRACIELA"/>
    <s v="LINERO PIMENTEL"/>
    <s v="ydiaz@evaluar.pe"/>
    <s v="CHILE"/>
    <s v="PROMOCIóN Y VENTAS"/>
    <s v="COLABORADOR INDIVIDUAL"/>
    <s v="REPRESENTANTE MEDICO-FARMACIA"/>
    <s v="Lograr la Venta Compañía para el 2022 de CLP $ 32.279.875.864"/>
    <s v="Lograr la Venta Compañía para el 2022 de CLP $ 32.279.875.864"/>
    <s v="Meta Min al 80% de CLP $25.823.900.691 y una máxima o superior a 111% de CLP$35.669.262.827"/>
    <s v="&gt;="/>
    <n v="100"/>
    <s v="Porcentaje"/>
    <n v="1"/>
    <n v="0.3"/>
    <m/>
    <s v="Aprobado"/>
    <s v="JUAN PABLO PIZARRO RAHIL"/>
  </r>
  <r>
    <x v="87"/>
    <s v="MEIBIS GRACIELA"/>
    <s v="LINERO PIMENTEL"/>
    <s v="ydiaz@evaluar.pe"/>
    <s v="CHILE"/>
    <s v="PROMOCIóN Y VENTAS"/>
    <s v="COLABORADOR INDIVIDUAL"/>
    <s v="REPRESENTANTE MEDICO-FARMACIA"/>
    <s v="Profesionalización de mi Rol"/>
    <s v="1) Se medirá la productividad de mi gestion en Marcas Core de mi unidad de negocio, con Crecimiento de MS% en ventas y recetas. 2) Entrenamiento constante a la FFVV, con mediciones y evaluaciones trimestrales desde el área de Entrenamiento."/>
    <s v="1)Revisión Trimestral del MS% de ventas (TD) y recetas. (Graficos de Target: Médicos del mercado relevante, médicos del Kardex, médicos que nos recetan Q1-Q3). 2) Evaluación Trimestral en terreno y escrita (Analisis de Target,Técnicas de venta, y producto ( &gt;85% de cumplimiento). 1) Alflorex 34% MS, Muno 20% MS y Perenteryl 65% MS. 2) &gt;85% cumplimiento."/>
    <s v="&gt;"/>
    <n v="85"/>
    <s v="Porcentaje"/>
    <n v="0"/>
    <n v="0.15"/>
    <m/>
    <s v="Aprobado"/>
    <s v="JUAN PABLO PIZARRO RAHIL"/>
  </r>
  <r>
    <x v="88"/>
    <s v="SILVANNA VERÓNICA"/>
    <s v="CORTÉS JIMÉNEZ"/>
    <s v="scortes@axon-pharma.com"/>
    <s v="CHILE"/>
    <s v="ASUNTOS REGULATORIOS"/>
    <s v="COLABORADOR INDIVIDUAL"/>
    <s v="COORDINADORA DE ASUNTOS REGULATORIOS Y FARMACOVIGILAN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gt;="/>
    <n v="100"/>
    <s v="Porcentaje"/>
    <n v="1"/>
    <n v="0.3"/>
    <m/>
    <s v="Registrado"/>
    <s v="MARIA MERCEDES KENESICH SAAVEDRA"/>
  </r>
  <r>
    <x v="88"/>
    <s v="SILVANNA VERÓNICA"/>
    <s v="CORTÉS JIMÉNEZ"/>
    <s v="scortes@axon-pharma.com"/>
    <s v="CHILE"/>
    <s v="ASUNTOS REGULATORIOS"/>
    <s v="COLABORADOR INDIVIDUAL"/>
    <s v="COORDINADORA DE ASUNTOS REGULATORIOS Y FARMACOVIGILANCIA"/>
    <s v="Lograr la Venta Compañía para el 2022 de CLP $ 32.279.875.864"/>
    <s v="Lograr la Venta Compañía para el 2022 de CLP $ 32.279.875.864"/>
    <s v="Meta Min al 80% de CLP $25.823.900.691 y una máxima o superior a 111% de CLP$35.669.262.827"/>
    <s v="&gt;="/>
    <n v="100"/>
    <s v="Porcentaje"/>
    <n v="1"/>
    <n v="0.3"/>
    <m/>
    <s v="Registrado"/>
    <s v="MARIA MERCEDES KENESICH SAAVEDRA"/>
  </r>
  <r>
    <x v="89"/>
    <s v="ANDRES"/>
    <s v="BERCOVICH"/>
    <m/>
    <s v="ARGENTINA"/>
    <s v="GERENCIA"/>
    <s v="GERENTE/JEFE"/>
    <s v="GERENTE DE LOGISTIC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1"/>
    <n v="0.3"/>
    <m/>
    <s v="Registrado"/>
    <s v="DIRECTORES GENERALES"/>
  </r>
  <r>
    <x v="89"/>
    <s v="ANDRES"/>
    <s v="BERCOVICH"/>
    <m/>
    <s v="ARGENTINA"/>
    <s v="GERENCIA"/>
    <s v="GERENTE/JEFE"/>
    <s v="GERENTE DE LOGISTICA"/>
    <s v="Lograr la Venta Compañía para el 2022 de CLP $ 32.279.875.864"/>
    <s v="Lograr la Venta Compañía para el 2022 de CLP $ 32.279.875.864"/>
    <s v="Meta Min al 80% de CLP $25.823.900.691 y una máxima o superior a 111% de CLP$35.669.262.827"/>
    <s v="="/>
    <n v="100"/>
    <s v="Porcentaje"/>
    <n v="1"/>
    <n v="0.3"/>
    <m/>
    <s v="Registrado"/>
    <s v="DIRECTORES GENERALES"/>
  </r>
  <r>
    <x v="89"/>
    <s v="ANDRES"/>
    <s v="BERCOVICH"/>
    <m/>
    <s v="ARGENTINA"/>
    <s v="GERENCIA"/>
    <s v="GERENTE/JEFE"/>
    <s v="GERENTE DE LOGISTICA"/>
    <s v="Objetivo específico 1"/>
    <s v="Análisis de portfolio para las áreas terapéuticas actuales de Chile y Colombia. Análisis de areas terapéuticas en las que Axon no tiene presencia comercial Definición de al menos 4 candidatos al pipeline"/>
    <s v="Mediante entrega de reportes analíticos sobre el portfolio de las principales áreas terapéuticas en que Axon Pharma tiene presencia con las correspondiente propuesta de candidatos cuando corresponda"/>
    <s v="="/>
    <n v="100"/>
    <s v="Porcentaje"/>
    <n v="1"/>
    <n v="0.16"/>
    <m/>
    <s v="Registrado"/>
    <s v="DIRECTORES GENERALES"/>
  </r>
  <r>
    <x v="89"/>
    <s v="ANDRES"/>
    <s v="BERCOVICH"/>
    <m/>
    <s v="ARGENTINA"/>
    <s v="GERENCIA"/>
    <s v="GERENTE/JEFE"/>
    <s v="GERENTE DE LOGISTICA"/>
    <s v="Objetivo específico 2"/>
    <s v="Organizar y participar de CPhI Wolrdlwide 2022. Abordar al menos 4 proyectos alineados con la definición de candidatos que surgen del análisis de las áreas terapéuticas. Identificar fuentes viables para los proyectos"/>
    <s v="Reporte de compañías abordadas durante el evento y enumeración de proyectos viables para la compañía"/>
    <s v="="/>
    <n v="100"/>
    <s v="Porcentaje"/>
    <n v="1"/>
    <n v="0.1"/>
    <m/>
    <s v="Registrado"/>
    <s v="DIRECTORES GENERALES"/>
  </r>
  <r>
    <x v="89"/>
    <s v="ANDRES"/>
    <s v="BERCOVICH"/>
    <m/>
    <s v="ARGENTINA"/>
    <s v="GERENCIA"/>
    <s v="GERENTE/JEFE"/>
    <s v="GERENTE DE LOGISTICA"/>
    <s v="Objetivo específico 3"/>
    <s v="Concreción (aceptación de Term Sheet) de al menos 1 de los proyectos ongoing (Madopar-Clotiazepam-Insulinas-Ag.GLP1-Apixaban)"/>
    <s v="Ejecución de Term Sheets correspondientes"/>
    <s v="="/>
    <n v="100"/>
    <s v="Porcentaje"/>
    <n v="1"/>
    <n v="0.1"/>
    <m/>
    <s v="Registrado"/>
    <s v="DIRECTORES GENERALES"/>
  </r>
  <r>
    <x v="89"/>
    <s v="ANDRES"/>
    <s v="BERCOVICH"/>
    <m/>
    <s v="ARGENTINA"/>
    <s v="GERENCIA"/>
    <s v="GERENTE/JEFE"/>
    <s v="GERENTE DE LOGISTICA"/>
    <s v="Objetivo específico 4"/>
    <s v="Comenzar a delinear una estrategia y alternativas para un proyecto de adquisición de empresas, de productos o líneas de productos"/>
    <s v="Presentación de reporte con análisis y propuestas"/>
    <s v="="/>
    <n v="100"/>
    <s v="Porcentaje"/>
    <n v="1"/>
    <n v="0.04"/>
    <m/>
    <s v="Registrado"/>
    <s v="DIRECTORES GENERALES"/>
  </r>
  <r>
    <x v="90"/>
    <s v="CAMILA ALEJANDRA"/>
    <s v="TORRES GONZALEZ"/>
    <s v="ctorres@axon-pharma.com"/>
    <s v="AXON CHILE"/>
    <s v="MARKETING"/>
    <s v="COLABORADOR INDIVIDUAL"/>
    <s v="ANALISTA DE MARKETING JUNIOR"/>
    <s v="Alcanzar la Utilidad Operacional para el 2022 establecida para la Compañía de CLP $ 8.707.815.152"/>
    <s v="Alcanzar la Utilidad Operacional para el 2022 establecida para la Compañía de CLP $ 8.707.815.152"/>
    <s v="Alcanzar la Utilidad Operacional para el 2022 establecida para la Compañía de CLP $ 8.707.815.152"/>
    <s v="&gt;="/>
    <n v="100"/>
    <s v="Porcentaje"/>
    <n v="1"/>
    <n v="0.3"/>
    <m/>
    <s v="Registrado"/>
    <s v="ANGEL ANTONIO SEARA RIVERA"/>
  </r>
  <r>
    <x v="90"/>
    <s v="CAMILA ALEJANDRA"/>
    <s v="TORRES GONZALEZ"/>
    <s v="ctorres@axon-pharma.com"/>
    <s v="AXON CHILE"/>
    <s v="MARKETING"/>
    <s v="COLABORADOR INDIVIDUAL"/>
    <s v="ANALISTA DE MARKETING JUNIOR"/>
    <s v="Dar soporte en Eventos y Materiales"/>
    <s v="-Informar alarmas cuando algo se encuentre fuera de Compliance -Seguimiento y soporte en la planificación y cierre de eventos -Gestionar OC (Operacional)"/>
    <s v="A través de 1 reunión de revisión mensual desde Julio a Diciembre. Planilla de eventos con un correcto registro y cierre de eventos en un 100% (dentro de compliance)"/>
    <s v="&gt;="/>
    <n v="100"/>
    <s v="Porcentaje"/>
    <n v="1"/>
    <n v="0.24"/>
    <m/>
    <s v="Registrado"/>
    <s v="ANGEL ANTONIO SEARA RIVERA"/>
  </r>
  <r>
    <x v="90"/>
    <s v="CAMILA ALEJANDRA"/>
    <s v="TORRES GONZALEZ"/>
    <s v="ctorres@axon-pharma.com"/>
    <s v="AXON CHILE"/>
    <s v="MARKETING"/>
    <s v="COLABORADOR INDIVIDUAL"/>
    <s v="ANALISTA DE MARKETING JUNIOR"/>
    <s v="Entregar soporte en cambios SOP del área marketing"/>
    <s v="Se implementan cambios en los SOPs de Materiales y eventos promocionales, que ayudan a actualizar el fujo y mejoras claves para el desarrollo de eventos"/>
    <s v="Se actualiza SOP de eventos promocionales y reuniones profesionales, incluyendo mejoras claves para el desarrollo de eventos"/>
    <s v="&gt;="/>
    <n v="12"/>
    <s v="Porcentaje"/>
    <n v="1"/>
    <n v="0.12"/>
    <m/>
    <s v="Registrado"/>
    <s v="ANGEL ANTONIO SEARA RIVERA"/>
  </r>
  <r>
    <x v="90"/>
    <s v="CAMILA ALEJANDRA"/>
    <s v="TORRES GONZALEZ"/>
    <s v="ctorres@axon-pharma.com"/>
    <s v="AXON CHILE"/>
    <s v="MARKETING"/>
    <s v="COLABORADOR INDIVIDUAL"/>
    <s v="ANALISTA DE MARKETING JUNIOR"/>
    <s v="Lograr la Venta Compañía para el 2022 de CLP $ 32.279.875.864"/>
    <s v="Lograr la Venta Compañía para el 2022 de CLP $ 32.279.875.864"/>
    <s v="Lograr la Venta Compañía para el 2022 de CLP $ 32.279.875.864"/>
    <s v="&gt;="/>
    <n v="100"/>
    <s v="Porcentaje"/>
    <n v="1"/>
    <n v="0.3"/>
    <m/>
    <s v="Registrado"/>
    <s v="ANGEL ANTONIO SEARA RIVERA"/>
  </r>
  <r>
    <x v="90"/>
    <s v="CAMILA ALEJANDRA"/>
    <s v="TORRES GONZALEZ"/>
    <s v="ctorres@axon-pharma.com"/>
    <s v="AXON CHILE"/>
    <s v="MARKETING"/>
    <s v="COLABORADOR INDIVIDUAL"/>
    <s v="ANALISTA DE MARKETING JUNIOR"/>
    <s v="Soporte control, de gastos"/>
    <s v="Creación de ordenes de compra y seguimiento de cotizaciones y gastos de mktg"/>
    <s v="Documentación presente (OC , cotizaciones y FT) en la carpeta del evento correspondiente para un correcto cierre."/>
    <s v="&gt;="/>
    <n v="100"/>
    <s v="Porcentaje"/>
    <n v="1"/>
    <n v="0.04"/>
    <m/>
    <s v="Registrado"/>
    <s v="ANGEL ANTONIO SEARA RIVERA"/>
  </r>
  <r>
    <x v="91"/>
    <s v="DAVID JOSE"/>
    <s v="GENI ROSINZKI"/>
    <s v="ydiaz@evaluar.pe"/>
    <s v="AXON CHILE"/>
    <s v="PRODUCT MANAGER SR"/>
    <s v="PRODUCT MANAGER SR"/>
    <s v="PRODUCT MANAGER SR"/>
    <s v="Alcanzar la Utilidad Operacional para el 2022 establecida para la Compañía de CLP $ 8.707.815.152"/>
    <s v="Alcanzar la Utilidad Operacional para el 2022 establecida para la Compañía de CLP $ 8.707.815.152"/>
    <s v="Alcanzar la Utilidad Operacional para el 2022 establecida para la Compañía de CLP $ 8.707.815.152"/>
    <s v="&gt;="/>
    <n v="100"/>
    <s v="Porcentaje"/>
    <n v="1"/>
    <n v="0.3"/>
    <m/>
    <s v="Registrado"/>
    <s v="ANGEL ANTONIO SEARA RIVERA"/>
  </r>
  <r>
    <x v="91"/>
    <s v="DAVID JOSE"/>
    <s v="GENI ROSINZKI"/>
    <s v="ydiaz@evaluar.pe"/>
    <s v="AXON CHILE"/>
    <s v="PRODUCT MANAGER SR"/>
    <s v="PRODUCT MANAGER SR"/>
    <s v="PRODUCT MANAGER SR"/>
    <s v="BUDGET VENTA Y GASTOS"/>
    <s v="Lograr el 100% de cumplimiento de ventas (Budget 2022: $544.680.000) con MUNO 5, manteniendo los niveles de inversión autorizadas para el BP en el 2022."/>
    <s v="Seguimiento trimestral de venta SI"/>
    <s v="&gt;="/>
    <n v="544680000"/>
    <s v="Valor"/>
    <n v="1"/>
    <n v="0.15"/>
    <m/>
    <s v="Registrado"/>
    <s v="ANGEL ANTONIO SEARA RIVERA"/>
  </r>
  <r>
    <x v="91"/>
    <s v="DAVID JOSE"/>
    <s v="GENI ROSINZKI"/>
    <s v="ydiaz@evaluar.pe"/>
    <s v="AXON CHILE"/>
    <s v="PRODUCT MANAGER SR"/>
    <s v="PRODUCT MANAGER SR"/>
    <s v="PRODUCT MANAGER SR"/>
    <s v="COMPLIANCE"/>
    <s v="No contar con desvíos Graves y sin repetición de desvíos menores, durante actividades ocurridas el 2022"/>
    <s v="Seguimiento trimestral de auditorias"/>
    <s v="="/>
    <n v="100"/>
    <s v="Porcentaje"/>
    <n v="1"/>
    <n v="0.1"/>
    <m/>
    <s v="Registrado"/>
    <s v="ANGEL ANTONIO SEARA RIVERA"/>
  </r>
  <r>
    <x v="91"/>
    <s v="DAVID JOSE"/>
    <s v="GENI ROSINZKI"/>
    <s v="ydiaz@evaluar.pe"/>
    <s v="AXON CHILE"/>
    <s v="PRODUCT MANAGER SR"/>
    <s v="PRODUCT MANAGER SR"/>
    <s v="PRODUCT MANAGER SR"/>
    <s v="IMPLEMENTACIÓN Y SEGUIMIENTO"/>
    <s v="Implementación de las tácticas comprometidas en los planes de Marca 2022 mediante un seguimientos mensuales, logrando la inversión mensual proyectada para cada uno de los Q."/>
    <s v="Seguimiento trimestral de carta gantt"/>
    <s v="="/>
    <n v="100"/>
    <s v="Valor"/>
    <n v="1"/>
    <n v="0.15"/>
    <m/>
    <s v="Registrado"/>
    <s v="ANGEL ANTONIO SEARA RIVERA"/>
  </r>
  <r>
    <x v="91"/>
    <s v="DAVID JOSE"/>
    <s v="GENI ROSINZKI"/>
    <s v="ydiaz@evaluar.pe"/>
    <s v="AXON CHILE"/>
    <s v="PRODUCT MANAGER SR"/>
    <s v="PRODUCT MANAGER SR"/>
    <s v="PRODUCT MANAGER SR"/>
    <s v="Lograr la Venta Compañía para el 2022 de CLP $ 32.279.875.864"/>
    <s v="Lograr la Venta Compañía para el 2022 de CLP $ 32.279.875.864"/>
    <s v="Lograr la Venta Compañía para el 2022 de CLP $ 32.279.875.864"/>
    <s v="&gt;="/>
    <n v="100"/>
    <s v="Valor"/>
    <n v="1"/>
    <n v="0.3"/>
    <m/>
    <s v="Registrado"/>
    <s v="ANGEL ANTONIO SEARA RIVERA"/>
  </r>
  <r>
    <x v="92"/>
    <s v="ELSA MARIA"/>
    <s v="VILLALOBOS RIVAS"/>
    <s v="evillalobos@axon-pharma.com"/>
    <s v="AXON CHILE"/>
    <s v="DIRECTOR DE ARTE"/>
    <s v="DIRECTOR DE ARTE"/>
    <s v="DIRECTOR DE ARTE"/>
    <s v="Adaptar la comunicación interna a la plataforma de envío de email masivo durante el segundo semestre de 2022."/>
    <s v="Diseñar, estandarizar y disponibilizar en la plataforma de Mailchimp y Emblue los formatos de comunicación interna, para ser enviados de forma masiva a toda la compañia."/>
    <s v="Con la entrega dentro del plazo en la que son solicitadas."/>
    <s v="="/>
    <n v="40"/>
    <s v="Porcentaje"/>
    <n v="0"/>
    <n v="0.1"/>
    <m/>
    <s v="Registrado"/>
    <s v="ANGEL ANTONIO SEARA RIVERA"/>
  </r>
  <r>
    <x v="92"/>
    <s v="ELSA MARIA"/>
    <s v="VILLALOBOS RIVAS"/>
    <s v="evillalobos@axon-pharma.com"/>
    <s v="AXON CHILE"/>
    <s v="DIRECTOR DE ARTE"/>
    <s v="DIRECTOR DE ARTE"/>
    <s v="DIRECTOR DE ARTE"/>
    <s v="Alcanzar la Utilidad Operacional para el 2022 establecida para la Compañía de CLP $ 8.707.815.152"/>
    <s v="Alcanzar la Utilidad Operacional para el 2022 establecida para la Compañía de CLP $ 8.707.815.152"/>
    <s v="Alcanzar la Utilidad Operacional para el 2022 establecida para la Compañía de CLP $ 8.707.815.152"/>
    <s v="&gt;="/>
    <n v="100"/>
    <s v="Porcentaje"/>
    <n v="1"/>
    <n v="0.3"/>
    <m/>
    <s v="Registrado"/>
    <s v="ANGEL ANTONIO SEARA RIVERA"/>
  </r>
  <r>
    <x v="92"/>
    <s v="ELSA MARIA"/>
    <s v="VILLALOBOS RIVAS"/>
    <s v="evillalobos@axon-pharma.com"/>
    <s v="AXON CHILE"/>
    <s v="DIRECTOR DE ARTE"/>
    <s v="DIRECTOR DE ARTE"/>
    <s v="DIRECTOR DE ARTE"/>
    <s v="Cumplir con las adaptaciones de campaña 360º planificadas para el segundo semestre de 2022 Alflorex, Perenteryl, Muno 5, Muno"/>
    <s v="En orden de iportancia las marcas a trabajar serán Alflorex, Perenteryl, Muno 5 y Muno."/>
    <s v="Una vez aprobado por las áreas correspondientes estos serán alojados en la carpeta de Sharepoint Diseño y Artes Chile como originales."/>
    <s v="="/>
    <n v="40"/>
    <s v="Porcentaje"/>
    <n v="0"/>
    <n v="0.2"/>
    <m/>
    <s v="Registrado"/>
    <s v="ANGEL ANTONIO SEARA RIVERA"/>
  </r>
  <r>
    <x v="92"/>
    <s v="ELSA MARIA"/>
    <s v="VILLALOBOS RIVAS"/>
    <s v="evillalobos@axon-pharma.com"/>
    <s v="AXON CHILE"/>
    <s v="DIRECTOR DE ARTE"/>
    <s v="DIRECTOR DE ARTE"/>
    <s v="DIRECTOR DE ARTE"/>
    <s v="Cumplir con los tiempos de entrega dentro de los plazos acordados por SOP durante el segundo semestre de 2022. asegurar que todas las piezas diseñadas cumplan con los estándares de la normativa regulatoria (pie de compañía, logo, etc)"/>
    <s v="Asegurarnos que todas las piezas diseñadas cumplan con los estándares de la normativa regulatoria ( pie de compañia, logo, etc). Compliance"/>
    <s v="Ya que habrán piezas digitales e impresas, estan deben estar almacenadas como original en el Share point Carpeta Diseño y Artes Chile."/>
    <s v="="/>
    <n v="40"/>
    <s v="Porcentaje"/>
    <n v="0"/>
    <n v="0.1"/>
    <m/>
    <s v="Registrado"/>
    <s v="ANGEL ANTONIO SEARA RIVERA"/>
  </r>
  <r>
    <x v="92"/>
    <s v="ELSA MARIA"/>
    <s v="VILLALOBOS RIVAS"/>
    <s v="evillalobos@axon-pharma.com"/>
    <s v="AXON CHILE"/>
    <s v="DIRECTOR DE ARTE"/>
    <s v="DIRECTOR DE ARTE"/>
    <s v="DIRECTOR DE ARTE"/>
    <s v="Lograr la Venta Compañía para el 2022 de CLP $ 32.279.875.864"/>
    <s v="Lograr la Venta Compañía para el 2022 de CLP $ 32.279.875.864"/>
    <s v="Lograr la Venta Compañía para el 2022 de CLP $ 32.279.875.864"/>
    <s v="&gt;="/>
    <n v="100"/>
    <s v="Porcentaje"/>
    <n v="1"/>
    <n v="0.3"/>
    <m/>
    <s v="Registrado"/>
    <s v="ANGEL ANTONIO SEARA RIVERA"/>
  </r>
  <r>
    <x v="93"/>
    <s v="GONZALO IGNACIO"/>
    <s v="NAVARRO BORLONE"/>
    <s v="gnavarro@axon-pharma.com"/>
    <s v="AXON CHILE"/>
    <s v="MARKETING"/>
    <s v="GERENTE"/>
    <s v="GERENTE DE MARKETING DIGITAL"/>
    <s v="Activar 4 sitios web año 2022"/>
    <s v="Desarrollo y lanzamiento de 4 sitios web, para las marcas objetivo del año 2022. Alflorex, Muno, Muno 5, Perenteryl o Levia."/>
    <s v="Ingresando a la URL de cada marca."/>
    <s v="&gt;="/>
    <n v="100"/>
    <s v="Porcentaje"/>
    <n v="1"/>
    <n v="0.1"/>
    <m/>
    <s v="Registrado"/>
    <s v="ANGEL ANTONIO SEARA RIVERA"/>
  </r>
  <r>
    <x v="93"/>
    <s v="GONZALO IGNACIO"/>
    <s v="NAVARRO BORLONE"/>
    <s v="gnavarro@axon-pharma.com"/>
    <s v="AXON CHILE"/>
    <s v="MARKETING"/>
    <s v="GERENTE"/>
    <s v="GERENTE DE MARKETING DIGITAL"/>
    <s v="Alcanzar la Utilidad Operacional para el 2022 establecida para la Compañía de CLP $ 8.707.815.152"/>
    <s v="Alcanzar la Utilidad Operacional para el 2022 establecida para la Compañía de CLP $ 8.707.815.152"/>
    <s v="Alcanzar la Utilidad Operacional para el 2022 establecida para la Compañía de CLP $ 8.707.815.152"/>
    <s v="&gt;="/>
    <n v="100"/>
    <s v="Porcentaje"/>
    <n v="1"/>
    <n v="0.3"/>
    <m/>
    <s v="Registrado"/>
    <s v="ANGEL ANTONIO SEARA RIVERA"/>
  </r>
  <r>
    <x v="93"/>
    <s v="GONZALO IGNACIO"/>
    <s v="NAVARRO BORLONE"/>
    <s v="gnavarro@axon-pharma.com"/>
    <s v="AXON CHILE"/>
    <s v="MARKETING"/>
    <s v="GERENTE"/>
    <s v="GERENTE DE MARKETING DIGITAL"/>
    <s v="Campañas Digitales año 2022"/>
    <s v="Implementación de 3 campañas digitales dirigidas al consumidor final (DTC). foco en las siguientes marcas Muno 5, Muno, Alflorex, Perenteryl o Levia."/>
    <s v="Herramientas de gestión de campañas: Google Ads, Google Analytics, Tag manager, y Data Studio para reportes."/>
    <s v="&gt;="/>
    <n v="100"/>
    <s v="Porcentaje"/>
    <n v="1"/>
    <n v="0.15"/>
    <m/>
    <s v="Registrado"/>
    <s v="ANGEL ANTONIO SEARA RIVERA"/>
  </r>
  <r>
    <x v="93"/>
    <s v="GONZALO IGNACIO"/>
    <s v="NAVARRO BORLONE"/>
    <s v="gnavarro@axon-pharma.com"/>
    <s v="AXON CHILE"/>
    <s v="MARKETING"/>
    <s v="GERENTE"/>
    <s v="GERENTE DE MARKETING DIGITAL"/>
    <s v="Cumplimiento Plataforma Digital año 2022"/>
    <s v="Asegurar el cumplimiento para los proyectos/Campañas/actividades que apliquen en la plataforma digital COMPLIANCE-CHILE"/>
    <s v="Se mide en Plataforma en Shareponint / Plataformas Digitales"/>
    <s v="&gt;="/>
    <n v="100"/>
    <s v="Porcentaje"/>
    <n v="1"/>
    <n v="0.15"/>
    <m/>
    <s v="Registrado"/>
    <s v="ANGEL ANTONIO SEARA RIVERA"/>
  </r>
  <r>
    <x v="93"/>
    <s v="GONZALO IGNACIO"/>
    <s v="NAVARRO BORLONE"/>
    <s v="gnavarro@axon-pharma.com"/>
    <s v="AXON CHILE"/>
    <s v="MARKETING"/>
    <s v="GERENTE"/>
    <s v="GERENTE DE MARKETING DIGITAL"/>
    <s v="Lograr la Venta Compañía para el 2022 de CLP $ 32.279.875.864"/>
    <s v="Lograr la Venta Compañía para el 2022 de CLP $ 32.279.875.864"/>
    <s v="Lograr la Venta Compañía para el 2022 de CLP $ 32.279.875.864"/>
    <s v="&gt;="/>
    <n v="100"/>
    <s v="Valor"/>
    <n v="1"/>
    <n v="0.3"/>
    <m/>
    <s v="Registrado"/>
    <s v="ANGEL ANTONIO SEARA RIVERA"/>
  </r>
  <r>
    <x v="94"/>
    <s v="MARIA CONSTANZA"/>
    <s v="FUENTES JERIA"/>
    <s v="ydiaz@evaluar.pe"/>
    <s v="AXON CHILE"/>
    <s v="PRODUCT MANAGER"/>
    <s v="PRODUCT MANAGER"/>
    <s v="PRODUCT MANAGER"/>
    <s v="Alcanzar la Utilidad Operacional para el 2022 establecida para la Compañía de CLP $ 8.707.815.152"/>
    <s v="Alcanzar la Utilidad Operacional para el 2022 establecida para la Compañía de CLP $ 8.707.815.152"/>
    <s v="Alcanzar la Utilidad Operacional para el 2022 establecida para la Compañía de CLP $ 8.707.815.152"/>
    <s v="&gt;="/>
    <n v="100"/>
    <s v="Porcentaje"/>
    <n v="1"/>
    <n v="0.3"/>
    <m/>
    <s v="Registrado"/>
    <s v="ANGEL ANTONIO SEARA RIVERA"/>
  </r>
  <r>
    <x v="94"/>
    <s v="MARIA CONSTANZA"/>
    <s v="FUENTES JERIA"/>
    <s v="ydiaz@evaluar.pe"/>
    <s v="AXON CHILE"/>
    <s v="PRODUCT MANAGER"/>
    <s v="PRODUCT MANAGER"/>
    <s v="PRODUCT MANAGER"/>
    <s v="BUDGET VENTA Y GASTOS"/>
    <s v="Lograr el 100% de cumplimiento de ventas (Budget 2022: $1.894.368.099) con: Muno comprimidos: 825.327.959 Muno Start: 150.623.804 Muno Gotas: 404.095.581 Levia: 514.320.756 Manteniendo los niveles de inversión autorizadas para el BP en el 2022."/>
    <s v="Seguimiento trimestral ventas SI."/>
    <s v="&gt;="/>
    <n v="1894370000"/>
    <s v="Valor"/>
    <n v="1"/>
    <n v="0.15"/>
    <m/>
    <s v="Registrado"/>
    <s v="ANGEL ANTONIO SEARA RIVERA"/>
  </r>
  <r>
    <x v="94"/>
    <s v="MARIA CONSTANZA"/>
    <s v="FUENTES JERIA"/>
    <s v="ydiaz@evaluar.pe"/>
    <s v="AXON CHILE"/>
    <s v="PRODUCT MANAGER"/>
    <s v="PRODUCT MANAGER"/>
    <s v="PRODUCT MANAGER"/>
    <s v="COMPLIANCE"/>
    <s v="No contar con desvíos Graves y sin repetición de desvíos menores, durante actividades ocurridas el 2022"/>
    <s v="Dar orden y seguimientos a los SOP de materiales y eventos promo y no promo, sin tener desviaciones"/>
    <s v="="/>
    <n v="100"/>
    <s v="Porcentaje"/>
    <n v="1"/>
    <n v="0.1"/>
    <m/>
    <s v="Registrado"/>
    <s v="ANGEL ANTONIO SEARA RIVERA"/>
  </r>
  <r>
    <x v="94"/>
    <s v="MARIA CONSTANZA"/>
    <s v="FUENTES JERIA"/>
    <s v="ydiaz@evaluar.pe"/>
    <s v="AXON CHILE"/>
    <s v="PRODUCT MANAGER"/>
    <s v="PRODUCT MANAGER"/>
    <s v="PRODUCT MANAGER"/>
    <s v="IMPLEMENTACIÓN Y SEGUIMIENTO"/>
    <s v="Implementación de las tácticas comprometidas en los planes de Marca 2022 mediante un seguimientos mensuales, logrando la inversión mensual proyectada para cada uno de los Q."/>
    <s v="Revisión trimestral de gastos marketing en conjunto con seguimiento de plan de mkt Muno y Levia"/>
    <s v="="/>
    <n v="100"/>
    <s v="Porcentaje"/>
    <n v="1"/>
    <n v="0.15"/>
    <m/>
    <s v="Registrado"/>
    <s v="ANGEL ANTONIO SEARA RIVERA"/>
  </r>
  <r>
    <x v="94"/>
    <s v="MARIA CONSTANZA"/>
    <s v="FUENTES JERIA"/>
    <s v="ydiaz@evaluar.pe"/>
    <s v="AXON CHILE"/>
    <s v="PRODUCT MANAGER"/>
    <s v="PRODUCT MANAGER"/>
    <s v="PRODUCT MANAGER"/>
    <s v="Lograr la Venta Compañía para el 2022 de CLP $ 32.279.875.864"/>
    <s v="Lograr la Venta Compañía para el 2022 de CLP $ 32.279.875.864"/>
    <s v="Lograr la Venta Compañía para el 2022 de CLP $ 32.279.875.864"/>
    <s v="&gt;="/>
    <n v="100"/>
    <s v="Valor"/>
    <n v="1"/>
    <n v="0.3"/>
    <m/>
    <s v="Registrado"/>
    <s v="ANGEL ANTONIO SEARA RIVERA"/>
  </r>
  <r>
    <x v="95"/>
    <s v="NATHALIA CONSTANZA"/>
    <s v="IGOR SOTO"/>
    <s v="ydiaz@evaluar.pe"/>
    <s v="AXON CHILE"/>
    <s v="ASISTENTE DE MARKETING"/>
    <s v="ASISTENTE DE MARKETING"/>
    <s v="ASISTENTE DE MARKETING"/>
    <s v="Administración y Control de Gastos Oficina"/>
    <s v="Analizar y controlar la ejecución presupuestaria 2022 y proyectar el gasto año 2023. Teniendo como deadline de entrega Octubre 2022 (para incluir en Budget)."/>
    <s v="Revisando y autorizando solicitudes de gastos realizados por Monica (Asistente Ejecutiva). Supervisando y llevando el control de fondos asignados a este ítem, de manera organizada y distribuyendo de mejor manera el presupuesto asignado. Elaborar proyección de gasto para ser incorporado en Budget 2023."/>
    <s v="&gt;="/>
    <n v="100"/>
    <s v="Porcentaje"/>
    <n v="1"/>
    <n v="0.2"/>
    <m/>
    <s v="Aprobado"/>
    <s v="ANGEL ANTONIO SEARA RIVERA"/>
  </r>
  <r>
    <x v="95"/>
    <s v="NATHALIA CONSTANZA"/>
    <s v="IGOR SOTO"/>
    <s v="ydiaz@evaluar.pe"/>
    <s v="AXON CHILE"/>
    <s v="ASISTENTE DE MARKETING"/>
    <s v="ASISTENTE DE MARKETING"/>
    <s v="ASISTENTE DE MARKETING"/>
    <s v="Alcanzar la Utilidad Operacional para el 2022 establecida para la Compañía de CLP $ 8.707.815.152"/>
    <s v="Alcanzar la Utilidad Operacional para el 2022 establecida para la Compañía de CLP $ 8.707.815.152"/>
    <s v="Alcanzar la Utilidad Operacional para el 2022 establecida para la Compañía de CLP $ 8.707.815.152"/>
    <s v="&gt;="/>
    <n v="100"/>
    <s v="Porcentaje"/>
    <n v="1"/>
    <n v="0.3"/>
    <m/>
    <s v="Aprobado"/>
    <s v="ANGEL ANTONIO SEARA RIVERA"/>
  </r>
  <r>
    <x v="95"/>
    <s v="NATHALIA CONSTANZA"/>
    <s v="IGOR SOTO"/>
    <s v="ydiaz@evaluar.pe"/>
    <s v="AXON CHILE"/>
    <s v="ASISTENTE DE MARKETING"/>
    <s v="ASISTENTE DE MARKETING"/>
    <s v="ASISTENTE DE MARKETING"/>
    <s v="Compliance"/>
    <s v="Asegurar que mi Área cumpla al 100% con el codigo de conducta"/>
    <s v="Teniendo cero desvío al codigo de conducta"/>
    <s v="&gt;="/>
    <n v="100"/>
    <s v="Porcentaje"/>
    <n v="1"/>
    <n v="0.1"/>
    <m/>
    <s v="Aprobado"/>
    <s v="ANGEL ANTONIO SEARA RIVERA"/>
  </r>
  <r>
    <x v="95"/>
    <s v="NATHALIA CONSTANZA"/>
    <s v="IGOR SOTO"/>
    <s v="ydiaz@evaluar.pe"/>
    <s v="AXON CHILE"/>
    <s v="ASISTENTE DE MARKETING"/>
    <s v="ASISTENTE DE MARKETING"/>
    <s v="ASISTENTE DE MARKETING"/>
    <s v="Liderazgo Team Servicios Generales"/>
    <s v="Mantener al equipo a mi cargo motivado, con objetivos claros, conocimiento de sus roles y labores a desempeñar."/>
    <s v="Medido por resultados de encuesta anonima a cada colaborar del equipo a realizarse durante diciembre. Donde se medira su nivel de conocimiento de objetivos, roles y grado de motivación. Tener al menos 2 reuniones de Feedback por semetre."/>
    <s v="&gt;="/>
    <n v="100"/>
    <s v="Porcentaje"/>
    <n v="1"/>
    <n v="0.1"/>
    <m/>
    <s v="Aprobado"/>
    <s v="ANGEL ANTONIO SEARA RIVERA"/>
  </r>
  <r>
    <x v="95"/>
    <s v="NATHALIA CONSTANZA"/>
    <s v="IGOR SOTO"/>
    <s v="ydiaz@evaluar.pe"/>
    <s v="AXON CHILE"/>
    <s v="ASISTENTE DE MARKETING"/>
    <s v="ASISTENTE DE MARKETING"/>
    <s v="ASISTENTE DE MARKETING"/>
    <s v="Lograr la Venta Compañía para el 2022 de CLP $ 32.279.875.864"/>
    <s v="Lograr la Venta Compañía para el 2022 de CLP $ 32.279.875.864"/>
    <s v="Lograr la Venta Compañía para el 2022 de CLP $ 32.279.875.864"/>
    <s v="&gt;="/>
    <n v="100"/>
    <s v="Porcentaje"/>
    <n v="1"/>
    <n v="0.3"/>
    <m/>
    <s v="Aprobado"/>
    <s v="ANGEL ANTONIO SEARA RIVERA"/>
  </r>
  <r>
    <x v="96"/>
    <s v="MARIA JOSE"/>
    <s v="SILVA NAVARRO"/>
    <s v="mjsilva@axon-pharma.com"/>
    <s v="AXON CHILE"/>
    <s v="CROSSMEDIA DESIGNER"/>
    <s v="CROSSMEDIA DESIGNER"/>
    <s v="CROSSMEDIA DESIGNER"/>
    <s v="Adaptar la comunicación interna a la plataforma de envío de email masivo durante el segundo semestre de 2022."/>
    <s v="Diseñar, estandarizar y disponibilizar en la plataforma de mailchimp y emblue los formatos de comunicación interna, para ser enviados de forma masiva a toda la compañía."/>
    <s v="Con la entrega dentro del plazo en la que son solicitadas."/>
    <s v="="/>
    <n v="40"/>
    <s v="Valor"/>
    <n v="0"/>
    <n v="0.1"/>
    <m/>
    <s v="Aprobado"/>
    <s v="ANGEL ANTONIO SEARA RIVERA"/>
  </r>
  <r>
    <x v="96"/>
    <s v="MARIA JOSE"/>
    <s v="SILVA NAVARRO"/>
    <s v="mjsilva@axon-pharma.com"/>
    <s v="AXON CHILE"/>
    <s v="CROSSMEDIA DESIGNER"/>
    <s v="CROSSMEDIA DESIGNER"/>
    <s v="CROSSMEDIA DESIGNER"/>
    <s v="Alcanzar la Utilidad Operacional para el 2022 establecida para la Compañía de CLP $ 8.707.815.152"/>
    <s v="Alcanzar la Utilidad Operacional para el 2022 establecida para la Compañía de CLP $ 8.707.815.152"/>
    <s v="Alcanzar la Utilidad Operacional para el 2022 establecida para la Compañía de CLP $ 8.707.815.152"/>
    <s v="&gt;="/>
    <n v="100"/>
    <s v="Porcentaje"/>
    <n v="1"/>
    <n v="0.3"/>
    <m/>
    <s v="Aprobado"/>
    <s v="ANGEL ANTONIO SEARA RIVERA"/>
  </r>
  <r>
    <x v="96"/>
    <s v="MARIA JOSE"/>
    <s v="SILVA NAVARRO"/>
    <s v="mjsilva@axon-pharma.com"/>
    <s v="AXON CHILE"/>
    <s v="CROSSMEDIA DESIGNER"/>
    <s v="CROSSMEDIA DESIGNER"/>
    <s v="CROSSMEDIA DESIGNER"/>
    <s v="Cumplir con las adaptaciones de campaña 360º planificadas para el segundo semestre de 2022"/>
    <s v="En orden de importancia las marcas a con las que trabajaremos serán: Alflorex, Perenteryl, Muno 5, Muno"/>
    <s v="Una vez aprobado por las áreas correspondientes estos serán alojados en la carpeta de sharepoint DISEÑO Y ARTE CHILE. como originales."/>
    <s v="="/>
    <n v="40"/>
    <s v="Valor"/>
    <n v="0"/>
    <n v="0.2"/>
    <m/>
    <s v="Aprobado"/>
    <s v="ANGEL ANTONIO SEARA RIVERA"/>
  </r>
  <r>
    <x v="96"/>
    <s v="MARIA JOSE"/>
    <s v="SILVA NAVARRO"/>
    <s v="mjsilva@axon-pharma.com"/>
    <s v="AXON CHILE"/>
    <s v="CROSSMEDIA DESIGNER"/>
    <s v="CROSSMEDIA DESIGNER"/>
    <s v="CROSSMEDIA DESIGNER"/>
    <s v="Cumplir con los tiempos de entrega dentro de los plazos acordados por SOP durante el segundo semestre de 2022."/>
    <s v="Asegurarnos que todas las piezas diseñadas cumplan con los estándares de la normativa regulatoria (pie de compañía, logo, etc) - COMPLIANCE"/>
    <s v="Ya que habrán piezas digitales e impresas, estas deben estar almacenadas como Original en el sharepoint de Diseño y Arte Chile."/>
    <s v="="/>
    <n v="40"/>
    <s v="Porcentaje"/>
    <n v="0"/>
    <n v="0.1"/>
    <m/>
    <s v="Aprobado"/>
    <s v="ANGEL ANTONIO SEARA RIVERA"/>
  </r>
  <r>
    <x v="96"/>
    <s v="MARIA JOSE"/>
    <s v="SILVA NAVARRO"/>
    <s v="mjsilva@axon-pharma.com"/>
    <s v="AXON CHILE"/>
    <s v="CROSSMEDIA DESIGNER"/>
    <s v="CROSSMEDIA DESIGNER"/>
    <s v="CROSSMEDIA DESIGNER"/>
    <s v="Lograr la Venta Compañía para el 2022 de CLP $ 32.279.875.864"/>
    <s v="Lograr la Venta Compañía para el 2022 de CLP $ 32.279.875.864"/>
    <s v="Lograr la Venta Compañía para el 2022 de CLP $ 32.279.875.864"/>
    <s v="&gt;="/>
    <n v="100"/>
    <s v="Porcentaje"/>
    <n v="1"/>
    <n v="0.3"/>
    <m/>
    <s v="Aprobado"/>
    <s v="ANGEL ANTONIO SEARA RIVERA"/>
  </r>
  <r>
    <x v="97"/>
    <s v="ARNALDO ANTONIO"/>
    <s v="CASTILLO GONZÁLEZ"/>
    <s v="acastillo@axon-pharma.com"/>
    <s v="CHILE"/>
    <s v="PROMOCIóN Y VENTAS"/>
    <s v="JEFE"/>
    <s v="GERENTE DE DISTRITO"/>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gt;="/>
    <n v="100"/>
    <s v="Porcentaje"/>
    <n v="1"/>
    <n v="0.3"/>
    <m/>
    <s v="Registrado"/>
    <s v="JOSE LUIS OTAROLA CORNEJO"/>
  </r>
  <r>
    <x v="97"/>
    <s v="ARNALDO ANTONIO"/>
    <s v="CASTILLO GONZÁLEZ"/>
    <s v="acastillo@axon-pharma.com"/>
    <s v="CHILE"/>
    <s v="PROMOCIóN Y VENTAS"/>
    <s v="JEFE"/>
    <s v="GERENTE DE DISTRITO"/>
    <s v="Lograr la Venta Compañía para el 2022 de CLP $ 32.279.875.864"/>
    <s v="Lograr la Venta Compañía para el 2022 de CLP $ 32.279.875.864"/>
    <s v="Meta Min al 80% de CLP $25.823.900.691 y una máxima o superior a 111% de CLP$35.669.262.827"/>
    <s v="&gt;="/>
    <n v="100"/>
    <s v="Porcentaje"/>
    <n v="1"/>
    <n v="0.3"/>
    <m/>
    <s v="Registrado"/>
    <s v="JOSE LUIS OTAROLA CORNEJO"/>
  </r>
  <r>
    <x v="98"/>
    <s v="CONSTANZA ALEJANDRA"/>
    <s v="RUIZ REYES"/>
    <s v="cruiz@axon-pharma.com"/>
    <s v="CHILE"/>
    <s v="PROMOCIóN Y VENTAS"/>
    <s v="COLABORADOR INDIVIDUAL"/>
    <s v="REPRESENTANTE MEDICO-FARMACIA"/>
    <s v="Alcanzar la Utilidad Operacional para el 2022 establecida para la Compañía de CLP $ 8.707.815.152"/>
    <s v="Alcanzar la Utilidad Operacional para el 2022 establecida para la Compañía de CLP $ 8.707.815.152"/>
    <s v="Alcanzar la Utilidad Operacional para el 2022 establecida para la Compañía de CLP $ 8.707.815.152"/>
    <s v="&gt;="/>
    <n v="100"/>
    <s v="Porcentaje"/>
    <n v="1"/>
    <n v="0.3"/>
    <m/>
    <s v="Registrado"/>
    <s v="FRANCISCO JAVIER ROJAS ACOSTA"/>
  </r>
  <r>
    <x v="98"/>
    <s v="CONSTANZA ALEJANDRA"/>
    <s v="RUIZ REYES"/>
    <s v="cruiz@axon-pharma.com"/>
    <s v="CHILE"/>
    <s v="PROMOCIóN Y VENTAS"/>
    <s v="COLABORADOR INDIVIDUAL"/>
    <s v="REPRESENTANTE MEDICO-FARMACIA"/>
    <s v="Lograr la Venta Compañía para el 2022 de CLP $ 32.279.875.864"/>
    <s v="Lograr la Venta Compañía para el 2022 de CLP $ 32.279.875.864"/>
    <s v="Lograr la Venta Compañía para el 2022 de CLP $ 32.279.875.864"/>
    <s v="&gt;="/>
    <n v="100"/>
    <s v="Porcentaje"/>
    <n v="1"/>
    <n v="0.3"/>
    <m/>
    <s v="Registrado"/>
    <s v="FRANCISCO JAVIER ROJAS ACOSTA"/>
  </r>
  <r>
    <x v="99"/>
    <s v="JUAN MANUEL"/>
    <s v="ORIHUELA GONZALEZ"/>
    <s v="jmorihuela@axon-pharma.com"/>
    <s v="CHILE"/>
    <s v="PROMOCIóN Y VENTAS"/>
    <s v="COLABORADOR INDIVIDUAL"/>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gt;="/>
    <n v="100"/>
    <s v="Porcentaje"/>
    <n v="1"/>
    <n v="0.3"/>
    <m/>
    <s v="Aprobado"/>
    <s v="JUAN PABLO PIZARRO RAHIL"/>
  </r>
  <r>
    <x v="99"/>
    <s v="JUAN MANUEL"/>
    <s v="ORIHUELA GONZALEZ"/>
    <s v="jmorihuela@axon-pharma.com"/>
    <s v="CHILE"/>
    <s v="PROMOCIóN Y VENTAS"/>
    <s v="COLABORADOR INDIVIDUAL"/>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s v="="/>
    <n v="100"/>
    <s v="Porcentaje"/>
    <n v="0"/>
    <n v="0.1"/>
    <m/>
    <s v="Aprobado"/>
    <s v="JUAN PABLO PIZARRO RAHIL"/>
  </r>
  <r>
    <x v="99"/>
    <s v="JUAN MANUEL"/>
    <s v="ORIHUELA GONZALEZ"/>
    <s v="jmorihuela@axon-pharma.com"/>
    <s v="CHILE"/>
    <s v="PROMOCIóN Y VENTAS"/>
    <s v="COLABORADOR INDIVIDUAL"/>
    <s v="REPRESENTANTE MEDICO-FARMACIA"/>
    <s v="Ejecución fina al plan Táctico"/>
    <s v="Se cumplirá, dando foco a las acciones, en los Target Q1-Q3, de los Driver De Crecimiento (Alflorex y Muno 5) dando frecuencia (90% cobertura presencial o virtual &gt;=2 por ciclo) y mensaje acordada en plan."/>
    <s v="Seguimiento Mensual a las acciones en Q1-Q3 (Acciones de MKT, Frecuencia de impactos, mensaje correcto, reporte SFO visitas a médicos). 1) &gt;=2contactos Q1-Q3. 2) 90% cobertura Q1, Q2 y Q3 (&gt;=2). 3) &gt;= 1 reunión institucion clave para marca Driver. 3) 85% de asistencia Q1-Q3 a Reunión institución, Eventos Axon y/o congresos interancionales."/>
    <s v="&gt;="/>
    <n v="90"/>
    <s v="Porcentaje"/>
    <n v="0"/>
    <n v="0.15"/>
    <m/>
    <s v="Aprobado"/>
    <s v="JUAN PABLO PIZARRO RAHIL"/>
  </r>
  <r>
    <x v="99"/>
    <s v="JUAN MANUEL"/>
    <s v="ORIHUELA GONZALEZ"/>
    <s v="jmorihuela@axon-pharma.com"/>
    <s v="CHILE"/>
    <s v="PROMOCIóN Y VENTAS"/>
    <s v="COLABORADOR INDIVIDUAL"/>
    <s v="REPRESENTANTE MEDICO-FARMACIA"/>
    <s v="Lograr la Venta Compañía para el 2022 de CLP $ 32.279.875.864"/>
    <s v="Lograr la Venta Compañía para el 2022 de CLP $ 32.279.875.864"/>
    <s v="Meta Min al 80% de CLP $25.823.900.691 y una máxima o superior a 111% de CLP$35.669.262.827"/>
    <s v="&gt;="/>
    <n v="100"/>
    <s v="Porcentaje"/>
    <n v="1"/>
    <n v="0.3"/>
    <m/>
    <s v="Aprobado"/>
    <s v="JUAN PABLO PIZARRO RAHIL"/>
  </r>
  <r>
    <x v="99"/>
    <s v="JUAN MANUEL"/>
    <s v="ORIHUELA GONZALEZ"/>
    <s v="jmorihuela@axon-pharma.com"/>
    <s v="CHILE"/>
    <s v="PROMOCIóN Y VENTAS"/>
    <s v="COLABORADOR INDIVIDUAL"/>
    <s v="REPRESENTANTE MEDICO-FARMACIA"/>
    <s v="Profesionalización de mi Rol"/>
    <s v="1) Se medirá la productividad de mi gestion en Marcas Core de mi unidad de negocio, con Crecimiento de MS% en ventas y recetas. 2) Entrenamiento constante a la FFVV, con mediciones y evaluaciones trimestrales desde el área de Entrenamiento."/>
    <s v="1)Revisión Trimestral del MS% de ventas (TD) y recetas. (Graficos de Target: Médicos del mercado relevante, médicos del Kardex, médicos que nos recetan Q1-Q3). 2) Evaluación Trimestral en terreno y escrita (Analisis de Target,Técnicas de venta, y producto ( &gt;85% de cumplimiento). 1) Alflorex 34% MS, Muno 20% MS y Perenteryl 65% MS. 2) &gt;85% cumplimiento."/>
    <s v="&gt;"/>
    <n v="85"/>
    <s v="Porcentaje"/>
    <n v="0"/>
    <n v="0.15"/>
    <m/>
    <s v="Aprobado"/>
    <s v="JUAN PABLO PIZARRO RAHIL"/>
  </r>
  <r>
    <x v="100"/>
    <s v="MARCELO PATRICIO"/>
    <s v="GARCÍA HORMAZABAL"/>
    <s v="mgarcia@axon-pharma.com"/>
    <s v="CHILE"/>
    <s v="PROMOCIóN Y VENTAS"/>
    <s v="COLABORADOR INDIVIDUAL"/>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gt;="/>
    <n v="100"/>
    <s v="Porcentaje"/>
    <n v="1"/>
    <n v="0.3"/>
    <m/>
    <s v="Registrado"/>
    <s v="FRANCISCO JAVIER ROJAS ACOSTA"/>
  </r>
  <r>
    <x v="100"/>
    <s v="MARCELO PATRICIO"/>
    <s v="GARCÍA HORMAZABAL"/>
    <s v="mgarcia@axon-pharma.com"/>
    <s v="CHILE"/>
    <s v="PROMOCIóN Y VENTAS"/>
    <s v="COLABORADOR INDIVIDUAL"/>
    <s v="REPRESENTANTE MEDICO-FARMACIA"/>
    <s v="Lograr la Venta Compañía para el 2022 de CLP $ 32.279.875.864"/>
    <s v="Lograr la Venta Compañía para el 2022 de CLP $ 32.279.875.864"/>
    <s v="Meta Min al 80% de CLP $25.823.900.691 y una máxima o superior a 111% de CLP$35.669.262.827"/>
    <s v="&gt;="/>
    <n v="100"/>
    <s v="Porcentaje"/>
    <n v="1"/>
    <n v="0.3"/>
    <m/>
    <s v="Registrado"/>
    <s v="FRANCISCO JAVIER ROJAS ACOSTA"/>
  </r>
  <r>
    <x v="101"/>
    <s v="VICTOR HUGO"/>
    <s v="FERNANDEZ HENZI"/>
    <s v="vfernandez@axon-pharma.com"/>
    <s v="CHILE"/>
    <s v="MEDICAL"/>
    <s v="COLABORADOR INDIVIDUAL"/>
    <s v="MEDICAL ADVISOR"/>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gt;="/>
    <n v="100"/>
    <s v="Porcentaje"/>
    <n v="1"/>
    <n v="0.3"/>
    <m/>
    <s v="Aprobado"/>
    <s v="GLAUCO ANTONIO ARACENA PINTO"/>
  </r>
  <r>
    <x v="101"/>
    <s v="VICTOR HUGO"/>
    <s v="FERNANDEZ HENZI"/>
    <s v="vfernandez@axon-pharma.com"/>
    <s v="CHILE"/>
    <s v="MEDICAL"/>
    <s v="COLABORADOR INDIVIDUAL"/>
    <s v="MEDICAL ADVISOR"/>
    <s v="Lograr la Venta Compañía para el 2022 de CLP $ 32.279.875.864"/>
    <s v="Lograr la Venta Compañía para el 2022 de CLP $ 32.279.875.864"/>
    <s v="Meta Min al 80% de CLP $25.823.900.691 y una máxima o superior a 111% de CLP$35.669.262.827"/>
    <s v="&gt;="/>
    <n v="100"/>
    <s v="Porcentaje"/>
    <n v="1"/>
    <n v="0.3"/>
    <m/>
    <s v="Aprobado"/>
    <s v="GLAUCO ANTONIO ARACENA PINTO"/>
  </r>
  <r>
    <x v="101"/>
    <s v="VICTOR HUGO"/>
    <s v="FERNANDEZ HENZI"/>
    <s v="vfernandez@axon-pharma.com"/>
    <s v="CHILE"/>
    <s v="MEDICAL"/>
    <s v="COLABORADOR INDIVIDUAL"/>
    <s v="MEDICAL ADVISOR"/>
    <s v="Organizar y gestionar el soporte médico científico requerido tanto por profesionales de la salud, colaboradores de fuerza de venta y pacientes que lo soliciten en relación a los productos de AxonPharma"/>
    <s v="Búsqueda de la literatura científica más actualizada que responda a las solicitudes recibidas en relación a los productos de AxonPharma con una entrega rápida, clara y oportuna, de esta forma se busca fortalecer las relaciones entre Medical y clientes."/>
    <s v="A través de la elaboración de registro mensual de solicitudes/respuestas"/>
    <s v="="/>
    <n v="100"/>
    <s v="Valor"/>
    <n v="0"/>
    <n v="0.1"/>
    <m/>
    <s v="Aprobado"/>
    <s v="GLAUCO ANTONIO ARACENA PINTO"/>
  </r>
  <r>
    <x v="101"/>
    <s v="VICTOR HUGO"/>
    <s v="FERNANDEZ HENZI"/>
    <s v="vfernandez@axon-pharma.com"/>
    <s v="CHILE"/>
    <s v="MEDICAL"/>
    <s v="COLABORADOR INDIVIDUAL"/>
    <s v="MEDICAL ADVISOR"/>
    <s v="Realizar la revisión y cierre de los eventos no promocionales y materiales no promocionales asociados a productos de Novartis, realizados durante el segundo semestre del año 2022"/>
    <s v="Revisión de los procesos que conllevan la planificación y realización de las actividades cuya responsabilidad reside en el área médica. De esta forma asegurar el cumplimiento de los lineamientos de Compliance y efectuar las correcciones pertinentes de forma oportuna"/>
    <s v="Se confecciona planilla con listado de eventos y materiales, con checklist de compleción y observaciones. Dicha información es un reflejo del respaldo en Sharepoint."/>
    <s v="="/>
    <n v="100"/>
    <s v="Porcentaje"/>
    <n v="0"/>
    <n v="0.15"/>
    <m/>
    <s v="Aprobado"/>
    <s v="GLAUCO ANTONIO ARACENA PINTO"/>
  </r>
  <r>
    <x v="101"/>
    <s v="VICTOR HUGO"/>
    <s v="FERNANDEZ HENZI"/>
    <s v="vfernandez@axon-pharma.com"/>
    <s v="CHILE"/>
    <s v="MEDICAL"/>
    <s v="COLABORADOR INDIVIDUAL"/>
    <s v="MEDICAL ADVISOR"/>
    <s v="Realizar las solicitudes de eventos no promocionales con al menos 10 días hábiles de anticipación previo a su realización, durante el 2022"/>
    <s v="Establecer un plazo mínimo previo para la realización de las solicitudes de los eventos no promocionales, esto con la finalidad de favorecer el flujo de los procesos y así cumplir de manera óptima los lineamientos de compliance."/>
    <s v="Se desarrolla una planilla con el registro de todos los eventos no promocionales del año. En ella se específica la fecha de solicitud y cierre, para mejorar el seguimiento. Los datos de la planilla serán concordantes con lo respaldado en el sharepoint."/>
    <s v="="/>
    <n v="100"/>
    <s v="Valor"/>
    <n v="0"/>
    <n v="0.15"/>
    <m/>
    <s v="Aprobado"/>
    <s v="GLAUCO ANTONIO ARACENA PINTO"/>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62FE1DB-8027-4180-BBDE-F08AD759EC6F}" name="TablaDinámica1"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Y3:Z106" firstHeaderRow="1" firstDataRow="1" firstDataCol="1"/>
  <pivotFields count="19">
    <pivotField axis="axisRow" showAll="0">
      <items count="103">
        <item x="61"/>
        <item x="60"/>
        <item x="89"/>
        <item x="56"/>
        <item x="57"/>
        <item x="59"/>
        <item x="58"/>
        <item x="55"/>
        <item x="54"/>
        <item x="13"/>
        <item x="22"/>
        <item x="73"/>
        <item x="44"/>
        <item x="100"/>
        <item x="51"/>
        <item x="50"/>
        <item x="18"/>
        <item x="68"/>
        <item x="66"/>
        <item x="70"/>
        <item x="76"/>
        <item x="69"/>
        <item x="17"/>
        <item x="14"/>
        <item x="21"/>
        <item x="24"/>
        <item x="42"/>
        <item x="29"/>
        <item x="12"/>
        <item x="33"/>
        <item x="30"/>
        <item x="38"/>
        <item x="72"/>
        <item x="46"/>
        <item x="36"/>
        <item x="31"/>
        <item x="3"/>
        <item x="8"/>
        <item x="52"/>
        <item x="65"/>
        <item x="1"/>
        <item x="79"/>
        <item x="67"/>
        <item x="25"/>
        <item x="10"/>
        <item x="2"/>
        <item x="11"/>
        <item x="20"/>
        <item x="32"/>
        <item x="63"/>
        <item x="88"/>
        <item x="41"/>
        <item x="19"/>
        <item x="98"/>
        <item x="53"/>
        <item x="92"/>
        <item x="84"/>
        <item x="96"/>
        <item x="6"/>
        <item x="80"/>
        <item x="34"/>
        <item x="93"/>
        <item x="5"/>
        <item x="43"/>
        <item x="39"/>
        <item x="45"/>
        <item x="74"/>
        <item x="7"/>
        <item x="16"/>
        <item x="49"/>
        <item x="35"/>
        <item x="95"/>
        <item x="91"/>
        <item x="85"/>
        <item x="83"/>
        <item x="27"/>
        <item x="15"/>
        <item x="101"/>
        <item x="94"/>
        <item x="40"/>
        <item x="86"/>
        <item x="78"/>
        <item x="90"/>
        <item x="62"/>
        <item x="4"/>
        <item x="87"/>
        <item x="99"/>
        <item x="37"/>
        <item x="81"/>
        <item x="77"/>
        <item x="64"/>
        <item x="26"/>
        <item x="23"/>
        <item x="9"/>
        <item x="28"/>
        <item x="82"/>
        <item x="48"/>
        <item x="75"/>
        <item x="71"/>
        <item x="47"/>
        <item x="97"/>
        <item x="0"/>
        <item t="default"/>
      </items>
    </pivotField>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s>
  <rowFields count="1">
    <field x="0"/>
  </rowFields>
  <rowItems count="103">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t="grand">
      <x/>
    </i>
  </rowItems>
  <colItems count="1">
    <i/>
  </colItems>
  <dataFields count="1">
    <dataField name="Cuenta de Indicador" fld="8"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ksaez@axon-pharma.com" TargetMode="External"/><Relationship Id="rId18" Type="http://schemas.openxmlformats.org/officeDocument/2006/relationships/hyperlink" Target="mailto:sortiz@axon-pharma.com" TargetMode="External"/><Relationship Id="rId26" Type="http://schemas.openxmlformats.org/officeDocument/2006/relationships/hyperlink" Target="mailto:mespinoza@axon-pharma.com" TargetMode="External"/><Relationship Id="rId39" Type="http://schemas.openxmlformats.org/officeDocument/2006/relationships/comments" Target="../comments1.xml"/><Relationship Id="rId21" Type="http://schemas.openxmlformats.org/officeDocument/2006/relationships/hyperlink" Target="mailto:fmorales@axon-pharma.com" TargetMode="External"/><Relationship Id="rId34" Type="http://schemas.openxmlformats.org/officeDocument/2006/relationships/hyperlink" Target="mailto:mgarcia@axon-pharma.com" TargetMode="External"/><Relationship Id="rId7" Type="http://schemas.openxmlformats.org/officeDocument/2006/relationships/hyperlink" Target="mailto:mfuentes@axon-pharma.com" TargetMode="External"/><Relationship Id="rId12" Type="http://schemas.openxmlformats.org/officeDocument/2006/relationships/hyperlink" Target="mailto:ccornejo@axon-pharma.com" TargetMode="External"/><Relationship Id="rId17" Type="http://schemas.openxmlformats.org/officeDocument/2006/relationships/hyperlink" Target="mailto:pulloa@axon-pharma.com" TargetMode="External"/><Relationship Id="rId25" Type="http://schemas.openxmlformats.org/officeDocument/2006/relationships/hyperlink" Target="mailto:bmorillo@axon-pharma.com" TargetMode="External"/><Relationship Id="rId33" Type="http://schemas.openxmlformats.org/officeDocument/2006/relationships/hyperlink" Target="mailto:vfernandez@axon-pharma.com" TargetMode="External"/><Relationship Id="rId38" Type="http://schemas.openxmlformats.org/officeDocument/2006/relationships/vmlDrawing" Target="../drawings/vmlDrawing1.vml"/><Relationship Id="rId2" Type="http://schemas.openxmlformats.org/officeDocument/2006/relationships/hyperlink" Target="mailto:jpizarro@axon-pharma.com" TargetMode="External"/><Relationship Id="rId16" Type="http://schemas.openxmlformats.org/officeDocument/2006/relationships/hyperlink" Target="mailto:irivera@axon-pharma.com" TargetMode="External"/><Relationship Id="rId20" Type="http://schemas.openxmlformats.org/officeDocument/2006/relationships/hyperlink" Target="mailto:pcorovic@axon-pharma.com" TargetMode="External"/><Relationship Id="rId29" Type="http://schemas.openxmlformats.org/officeDocument/2006/relationships/hyperlink" Target="mailto:cbarrera@axon-pharma.com" TargetMode="External"/><Relationship Id="rId1" Type="http://schemas.openxmlformats.org/officeDocument/2006/relationships/hyperlink" Target="mailto:KALAMOS@AXON-PHARMA.COM" TargetMode="External"/><Relationship Id="rId6" Type="http://schemas.openxmlformats.org/officeDocument/2006/relationships/hyperlink" Target="mailto:lnunez@axon-pharma.com" TargetMode="External"/><Relationship Id="rId11" Type="http://schemas.openxmlformats.org/officeDocument/2006/relationships/hyperlink" Target="mailto:dserrano@axon-pharma.com" TargetMode="External"/><Relationship Id="rId24" Type="http://schemas.openxmlformats.org/officeDocument/2006/relationships/hyperlink" Target="mailto:ctorres@axon-pharma.com" TargetMode="External"/><Relationship Id="rId32" Type="http://schemas.openxmlformats.org/officeDocument/2006/relationships/hyperlink" Target="mailto:jmorihuela@axon-pharma.com" TargetMode="External"/><Relationship Id="rId37" Type="http://schemas.openxmlformats.org/officeDocument/2006/relationships/hyperlink" Target="mailto:abercovich@axon-pharma.com" TargetMode="External"/><Relationship Id="rId5" Type="http://schemas.openxmlformats.org/officeDocument/2006/relationships/hyperlink" Target="mailto:cschubert@axon-pharma.com" TargetMode="External"/><Relationship Id="rId15" Type="http://schemas.openxmlformats.org/officeDocument/2006/relationships/hyperlink" Target="mailto:ebadia@axon-pharma.com" TargetMode="External"/><Relationship Id="rId23" Type="http://schemas.openxmlformats.org/officeDocument/2006/relationships/hyperlink" Target="mailto:zjimenez@axon-pharma.com" TargetMode="External"/><Relationship Id="rId28" Type="http://schemas.openxmlformats.org/officeDocument/2006/relationships/hyperlink" Target="mailto:scortes@axon-pharma.com" TargetMode="External"/><Relationship Id="rId36" Type="http://schemas.openxmlformats.org/officeDocument/2006/relationships/hyperlink" Target="mailto:acastillo@axon-pharma.com" TargetMode="External"/><Relationship Id="rId10" Type="http://schemas.openxmlformats.org/officeDocument/2006/relationships/hyperlink" Target="mailto:lbrandenburg@axon-pharma.com" TargetMode="External"/><Relationship Id="rId19" Type="http://schemas.openxmlformats.org/officeDocument/2006/relationships/hyperlink" Target="mailto:gnavarro@axon-pharma.com" TargetMode="External"/><Relationship Id="rId31" Type="http://schemas.openxmlformats.org/officeDocument/2006/relationships/hyperlink" Target="mailto:afroschke@axon-pharma.com" TargetMode="External"/><Relationship Id="rId4" Type="http://schemas.openxmlformats.org/officeDocument/2006/relationships/hyperlink" Target="mailto:mlara@axon-pharma.com" TargetMode="External"/><Relationship Id="rId9" Type="http://schemas.openxmlformats.org/officeDocument/2006/relationships/hyperlink" Target="mailto:cconcha@axon-pharma.com" TargetMode="External"/><Relationship Id="rId14" Type="http://schemas.openxmlformats.org/officeDocument/2006/relationships/hyperlink" Target="mailto:lmendoza@axon-pharma.com" TargetMode="External"/><Relationship Id="rId22" Type="http://schemas.openxmlformats.org/officeDocument/2006/relationships/hyperlink" Target="mailto:lsottovia@axon-pharma.com" TargetMode="External"/><Relationship Id="rId27" Type="http://schemas.openxmlformats.org/officeDocument/2006/relationships/hyperlink" Target="mailto:fsantana@axon-pharma.com" TargetMode="External"/><Relationship Id="rId30" Type="http://schemas.openxmlformats.org/officeDocument/2006/relationships/hyperlink" Target="mailto:mcorrales@axon-pharma.com" TargetMode="External"/><Relationship Id="rId35" Type="http://schemas.openxmlformats.org/officeDocument/2006/relationships/hyperlink" Target="mailto:cruiz@axon-pharma.com" TargetMode="External"/><Relationship Id="rId8" Type="http://schemas.openxmlformats.org/officeDocument/2006/relationships/hyperlink" Target="mailto:jbriones@axon-pharma.com" TargetMode="External"/><Relationship Id="rId3" Type="http://schemas.openxmlformats.org/officeDocument/2006/relationships/hyperlink" Target="mailto:igutierrez@axon-pharma.com"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ksaez@axon-pharma.com" TargetMode="External"/><Relationship Id="rId18" Type="http://schemas.openxmlformats.org/officeDocument/2006/relationships/hyperlink" Target="mailto:sortiz@axon-pharma.com" TargetMode="External"/><Relationship Id="rId26" Type="http://schemas.openxmlformats.org/officeDocument/2006/relationships/hyperlink" Target="mailto:mespinoza@axon-pharma.com" TargetMode="External"/><Relationship Id="rId39" Type="http://schemas.openxmlformats.org/officeDocument/2006/relationships/vmlDrawing" Target="../drawings/vmlDrawing2.vml"/><Relationship Id="rId21" Type="http://schemas.openxmlformats.org/officeDocument/2006/relationships/hyperlink" Target="mailto:fmorales@axon-pharma.com" TargetMode="External"/><Relationship Id="rId34" Type="http://schemas.openxmlformats.org/officeDocument/2006/relationships/hyperlink" Target="mailto:mgarcia@axon-pharma.com" TargetMode="External"/><Relationship Id="rId7" Type="http://schemas.openxmlformats.org/officeDocument/2006/relationships/hyperlink" Target="mailto:mfuentes@axon-pharma.com" TargetMode="External"/><Relationship Id="rId12" Type="http://schemas.openxmlformats.org/officeDocument/2006/relationships/hyperlink" Target="mailto:ccornejo@axon-pharma.com" TargetMode="External"/><Relationship Id="rId17" Type="http://schemas.openxmlformats.org/officeDocument/2006/relationships/hyperlink" Target="mailto:pulloa@axon-pharma.com" TargetMode="External"/><Relationship Id="rId25" Type="http://schemas.openxmlformats.org/officeDocument/2006/relationships/hyperlink" Target="mailto:bmorillo@axon-pharma.com" TargetMode="External"/><Relationship Id="rId33" Type="http://schemas.openxmlformats.org/officeDocument/2006/relationships/hyperlink" Target="mailto:vfernandez@axon-pharma.com" TargetMode="External"/><Relationship Id="rId38" Type="http://schemas.openxmlformats.org/officeDocument/2006/relationships/printerSettings" Target="../printerSettings/printerSettings1.bin"/><Relationship Id="rId2" Type="http://schemas.openxmlformats.org/officeDocument/2006/relationships/hyperlink" Target="mailto:jpizarro@axon-pharma.com" TargetMode="External"/><Relationship Id="rId16" Type="http://schemas.openxmlformats.org/officeDocument/2006/relationships/hyperlink" Target="mailto:irivera@axon-pharma.com" TargetMode="External"/><Relationship Id="rId20" Type="http://schemas.openxmlformats.org/officeDocument/2006/relationships/hyperlink" Target="mailto:pcorovic@axon-pharma.com" TargetMode="External"/><Relationship Id="rId29" Type="http://schemas.openxmlformats.org/officeDocument/2006/relationships/hyperlink" Target="mailto:cbarrera@axon-pharma.com" TargetMode="External"/><Relationship Id="rId1" Type="http://schemas.openxmlformats.org/officeDocument/2006/relationships/hyperlink" Target="mailto:KALAMOS@AXON-PHARMA.COM" TargetMode="External"/><Relationship Id="rId6" Type="http://schemas.openxmlformats.org/officeDocument/2006/relationships/hyperlink" Target="mailto:lnunez@axon-pharma.com" TargetMode="External"/><Relationship Id="rId11" Type="http://schemas.openxmlformats.org/officeDocument/2006/relationships/hyperlink" Target="mailto:dserrano@axon-pharma.com" TargetMode="External"/><Relationship Id="rId24" Type="http://schemas.openxmlformats.org/officeDocument/2006/relationships/hyperlink" Target="mailto:ctorres@axon-pharma.com" TargetMode="External"/><Relationship Id="rId32" Type="http://schemas.openxmlformats.org/officeDocument/2006/relationships/hyperlink" Target="mailto:jmorihuela@axon-pharma.com" TargetMode="External"/><Relationship Id="rId37" Type="http://schemas.openxmlformats.org/officeDocument/2006/relationships/hyperlink" Target="mailto:abercovich@axon-pharma.com" TargetMode="External"/><Relationship Id="rId40" Type="http://schemas.openxmlformats.org/officeDocument/2006/relationships/comments" Target="../comments2.xml"/><Relationship Id="rId5" Type="http://schemas.openxmlformats.org/officeDocument/2006/relationships/hyperlink" Target="mailto:cschubert@axon-pharma.com" TargetMode="External"/><Relationship Id="rId15" Type="http://schemas.openxmlformats.org/officeDocument/2006/relationships/hyperlink" Target="mailto:ebadia@axon-pharma.com" TargetMode="External"/><Relationship Id="rId23" Type="http://schemas.openxmlformats.org/officeDocument/2006/relationships/hyperlink" Target="mailto:zjimenez@axon-pharma.com" TargetMode="External"/><Relationship Id="rId28" Type="http://schemas.openxmlformats.org/officeDocument/2006/relationships/hyperlink" Target="mailto:scortes@axon-pharma.com" TargetMode="External"/><Relationship Id="rId36" Type="http://schemas.openxmlformats.org/officeDocument/2006/relationships/hyperlink" Target="mailto:acastillo@axon-pharma.com" TargetMode="External"/><Relationship Id="rId10" Type="http://schemas.openxmlformats.org/officeDocument/2006/relationships/hyperlink" Target="mailto:lbrandenburg@axon-pharma.com" TargetMode="External"/><Relationship Id="rId19" Type="http://schemas.openxmlformats.org/officeDocument/2006/relationships/hyperlink" Target="mailto:gnavarro@axon-pharma.com" TargetMode="External"/><Relationship Id="rId31" Type="http://schemas.openxmlformats.org/officeDocument/2006/relationships/hyperlink" Target="mailto:afroschke@axon-pharma.com" TargetMode="External"/><Relationship Id="rId4" Type="http://schemas.openxmlformats.org/officeDocument/2006/relationships/hyperlink" Target="mailto:mlara@axon-pharma.com" TargetMode="External"/><Relationship Id="rId9" Type="http://schemas.openxmlformats.org/officeDocument/2006/relationships/hyperlink" Target="mailto:cconcha@axon-pharma.com" TargetMode="External"/><Relationship Id="rId14" Type="http://schemas.openxmlformats.org/officeDocument/2006/relationships/hyperlink" Target="mailto:lmendoza@axon-pharma.com" TargetMode="External"/><Relationship Id="rId22" Type="http://schemas.openxmlformats.org/officeDocument/2006/relationships/hyperlink" Target="mailto:lsottovia@axon-pharma.com" TargetMode="External"/><Relationship Id="rId27" Type="http://schemas.openxmlformats.org/officeDocument/2006/relationships/hyperlink" Target="mailto:fsantana@axon-pharma.com" TargetMode="External"/><Relationship Id="rId30" Type="http://schemas.openxmlformats.org/officeDocument/2006/relationships/hyperlink" Target="mailto:mcorrales@axon-pharma.com" TargetMode="External"/><Relationship Id="rId35" Type="http://schemas.openxmlformats.org/officeDocument/2006/relationships/hyperlink" Target="mailto:cruiz@axon-pharma.com" TargetMode="External"/><Relationship Id="rId8" Type="http://schemas.openxmlformats.org/officeDocument/2006/relationships/hyperlink" Target="mailto:jbriones@axon-pharma.com" TargetMode="External"/><Relationship Id="rId3" Type="http://schemas.openxmlformats.org/officeDocument/2006/relationships/hyperlink" Target="mailto:igutierrez@axon-pharma.com" TargetMode="Externa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8EEEB-202B-40E9-9BB0-F2E14B7B5D12}">
  <dimension ref="A1:M88"/>
  <sheetViews>
    <sheetView tabSelected="1" topLeftCell="G1" zoomScale="80" zoomScaleNormal="80" workbookViewId="0">
      <selection activeCell="G20" sqref="G20"/>
    </sheetView>
  </sheetViews>
  <sheetFormatPr baseColWidth="10" defaultColWidth="9.26953125" defaultRowHeight="10.5" x14ac:dyDescent="0.25"/>
  <cols>
    <col min="1" max="1" width="10.08984375" style="20" bestFit="1" customWidth="1"/>
    <col min="2" max="2" width="16.26953125" style="20" bestFit="1" customWidth="1"/>
    <col min="3" max="3" width="15.26953125" style="20" bestFit="1" customWidth="1"/>
    <col min="4" max="4" width="12.90625" style="20" customWidth="1"/>
    <col min="5" max="5" width="22.26953125" style="20" bestFit="1" customWidth="1"/>
    <col min="6" max="6" width="17.6328125" style="20" bestFit="1" customWidth="1"/>
    <col min="7" max="8" width="43.7265625" style="20" bestFit="1" customWidth="1"/>
    <col min="9" max="9" width="23.81640625" style="20" bestFit="1" customWidth="1"/>
    <col min="10" max="10" width="22" style="20" bestFit="1" customWidth="1"/>
    <col min="11" max="13" width="17.7265625" style="20" bestFit="1" customWidth="1"/>
    <col min="14" max="16384" width="9.26953125" style="20"/>
  </cols>
  <sheetData>
    <row r="1" spans="1:13" x14ac:dyDescent="0.25">
      <c r="A1" s="69" t="s">
        <v>410</v>
      </c>
      <c r="B1" s="69" t="s">
        <v>411</v>
      </c>
      <c r="C1" s="69" t="s">
        <v>412</v>
      </c>
      <c r="D1" s="69" t="s">
        <v>413</v>
      </c>
      <c r="E1" s="69" t="s">
        <v>414</v>
      </c>
      <c r="F1" s="69" t="s">
        <v>415</v>
      </c>
      <c r="G1" s="69" t="s">
        <v>416</v>
      </c>
      <c r="H1" s="69" t="s">
        <v>417</v>
      </c>
      <c r="I1" s="69" t="s">
        <v>418</v>
      </c>
      <c r="J1" s="69" t="s">
        <v>419</v>
      </c>
      <c r="K1" s="69" t="s">
        <v>420</v>
      </c>
      <c r="L1" s="69" t="s">
        <v>421</v>
      </c>
      <c r="M1" s="69" t="s">
        <v>422</v>
      </c>
    </row>
    <row r="2" spans="1:13" x14ac:dyDescent="0.25">
      <c r="A2" s="20" t="s">
        <v>1117</v>
      </c>
      <c r="B2" s="18">
        <v>133686851</v>
      </c>
      <c r="C2" s="18" t="s">
        <v>4</v>
      </c>
      <c r="D2" s="18" t="s">
        <v>5</v>
      </c>
      <c r="E2" s="19" t="s">
        <v>230</v>
      </c>
      <c r="F2" s="20" t="s">
        <v>619</v>
      </c>
      <c r="G2" s="18" t="s">
        <v>317</v>
      </c>
      <c r="H2" s="18" t="s">
        <v>317</v>
      </c>
      <c r="I2" s="20" t="s">
        <v>1118</v>
      </c>
      <c r="J2" s="19">
        <f>+VLOOKUP(B2,'BASE CLIENTE'!$A$2:$M$88,7,FALSE)</f>
        <v>136574124</v>
      </c>
      <c r="K2" s="19" t="str">
        <f>+VLOOKUP(B2,'BASE CLIENTE'!$A$2:$M$88,8,FALSE)</f>
        <v>Juan Pablo Pizarro</v>
      </c>
      <c r="L2" s="18"/>
    </row>
    <row r="3" spans="1:13" x14ac:dyDescent="0.25">
      <c r="A3" s="20" t="s">
        <v>1117</v>
      </c>
      <c r="B3" s="18">
        <v>136857053</v>
      </c>
      <c r="C3" s="18" t="s">
        <v>6</v>
      </c>
      <c r="D3" s="18" t="s">
        <v>7</v>
      </c>
      <c r="E3" s="19" t="s">
        <v>231</v>
      </c>
      <c r="F3" s="20" t="s">
        <v>619</v>
      </c>
      <c r="G3" s="18" t="s">
        <v>317</v>
      </c>
      <c r="H3" s="18" t="s">
        <v>317</v>
      </c>
      <c r="I3" s="20" t="s">
        <v>1118</v>
      </c>
      <c r="J3" s="19">
        <f>+VLOOKUP(B3,'BASE CLIENTE'!$A$2:$M$88,7,FALSE)</f>
        <v>103741106</v>
      </c>
      <c r="K3" s="19" t="str">
        <f>+VLOOKUP(B3,'BASE CLIENTE'!$A$2:$M$88,8,FALSE)</f>
        <v>Francisco Rojas</v>
      </c>
      <c r="L3" s="18"/>
    </row>
    <row r="4" spans="1:13" x14ac:dyDescent="0.25">
      <c r="A4" s="20" t="s">
        <v>1117</v>
      </c>
      <c r="B4" s="18">
        <v>166243394</v>
      </c>
      <c r="C4" s="18" t="s">
        <v>9</v>
      </c>
      <c r="D4" s="18" t="s">
        <v>10</v>
      </c>
      <c r="E4" s="19" t="s">
        <v>232</v>
      </c>
      <c r="F4" s="20" t="s">
        <v>619</v>
      </c>
      <c r="G4" s="18" t="s">
        <v>317</v>
      </c>
      <c r="H4" s="18" t="s">
        <v>317</v>
      </c>
      <c r="I4" s="20" t="s">
        <v>1118</v>
      </c>
      <c r="J4" s="19">
        <f>+VLOOKUP(B4,'BASE CLIENTE'!$A$2:$M$88,7,FALSE)</f>
        <v>136574124</v>
      </c>
      <c r="K4" s="19" t="str">
        <f>+VLOOKUP(B4,'BASE CLIENTE'!$A$2:$M$88,8,FALSE)</f>
        <v>Juan Pablo Pizarro</v>
      </c>
      <c r="L4" s="18"/>
    </row>
    <row r="5" spans="1:13" x14ac:dyDescent="0.25">
      <c r="A5" s="20" t="s">
        <v>1117</v>
      </c>
      <c r="B5" s="18">
        <v>157652176</v>
      </c>
      <c r="C5" s="18" t="s">
        <v>12</v>
      </c>
      <c r="D5" s="18" t="s">
        <v>13</v>
      </c>
      <c r="E5" s="19" t="s">
        <v>233</v>
      </c>
      <c r="F5" s="20" t="s">
        <v>619</v>
      </c>
      <c r="G5" s="18" t="s">
        <v>318</v>
      </c>
      <c r="H5" s="18" t="s">
        <v>318</v>
      </c>
      <c r="I5" s="20" t="s">
        <v>1119</v>
      </c>
      <c r="J5" s="19">
        <f>+VLOOKUP(B5,'BASE CLIENTE'!$A$2:$M$88,7,FALSE)</f>
        <v>134917695</v>
      </c>
      <c r="K5" s="19" t="str">
        <f>+VLOOKUP(B5,'BASE CLIENTE'!$A$2:$M$88,8,FALSE)</f>
        <v>Alex Carreño</v>
      </c>
    </row>
    <row r="6" spans="1:13" x14ac:dyDescent="0.25">
      <c r="A6" s="20" t="s">
        <v>1117</v>
      </c>
      <c r="B6" s="18">
        <v>158992833</v>
      </c>
      <c r="C6" s="18" t="s">
        <v>15</v>
      </c>
      <c r="D6" s="18" t="s">
        <v>16</v>
      </c>
      <c r="E6" s="19" t="s">
        <v>234</v>
      </c>
      <c r="F6" s="20" t="s">
        <v>619</v>
      </c>
      <c r="G6" s="18" t="s">
        <v>317</v>
      </c>
      <c r="H6" s="18" t="s">
        <v>317</v>
      </c>
      <c r="I6" s="20" t="s">
        <v>1118</v>
      </c>
      <c r="J6" s="19">
        <f>+VLOOKUP(B6,'BASE CLIENTE'!$A$2:$M$88,7,FALSE)</f>
        <v>103741106</v>
      </c>
      <c r="K6" s="19" t="str">
        <f>+VLOOKUP(B6,'BASE CLIENTE'!$A$2:$M$88,8,FALSE)</f>
        <v>Francisco Rojas</v>
      </c>
      <c r="L6" s="18"/>
    </row>
    <row r="7" spans="1:13" x14ac:dyDescent="0.25">
      <c r="A7" s="20" t="s">
        <v>1117</v>
      </c>
      <c r="B7" s="18">
        <v>160746386</v>
      </c>
      <c r="C7" s="18" t="s">
        <v>18</v>
      </c>
      <c r="D7" s="18" t="s">
        <v>19</v>
      </c>
      <c r="E7" s="19" t="s">
        <v>235</v>
      </c>
      <c r="F7" s="20" t="s">
        <v>619</v>
      </c>
      <c r="G7" s="18" t="s">
        <v>319</v>
      </c>
      <c r="H7" s="18" t="s">
        <v>319</v>
      </c>
      <c r="I7" s="20" t="s">
        <v>1120</v>
      </c>
      <c r="J7" s="19">
        <f>+VLOOKUP(B7,'BASE CLIENTE'!$A$2:$M$88,7,FALSE)</f>
        <v>97120323</v>
      </c>
      <c r="K7" s="19" t="str">
        <f>+VLOOKUP(B7,'BASE CLIENTE'!$A$2:$M$88,8,FALSE)</f>
        <v>Maria Kenesich</v>
      </c>
      <c r="L7" s="18"/>
    </row>
    <row r="8" spans="1:13" x14ac:dyDescent="0.25">
      <c r="A8" s="20" t="s">
        <v>1117</v>
      </c>
      <c r="B8" s="18">
        <v>118295633</v>
      </c>
      <c r="C8" s="18" t="s">
        <v>21</v>
      </c>
      <c r="D8" s="18" t="s">
        <v>22</v>
      </c>
      <c r="E8" s="19" t="s">
        <v>236</v>
      </c>
      <c r="F8" s="20" t="s">
        <v>619</v>
      </c>
      <c r="G8" s="18" t="s">
        <v>320</v>
      </c>
      <c r="H8" s="18" t="s">
        <v>320</v>
      </c>
      <c r="I8" s="20" t="s">
        <v>1119</v>
      </c>
      <c r="J8" s="19">
        <f>+VLOOKUP(B8,'BASE CLIENTE'!$A$2:$M$88,7,FALSE)</f>
        <v>134917695</v>
      </c>
      <c r="K8" s="19" t="str">
        <f>+VLOOKUP(B8,'BASE CLIENTE'!$A$2:$M$88,8,FALSE)</f>
        <v>Alex Carreño</v>
      </c>
    </row>
    <row r="9" spans="1:13" x14ac:dyDescent="0.25">
      <c r="A9" s="20" t="s">
        <v>1117</v>
      </c>
      <c r="B9" s="18">
        <v>139338243</v>
      </c>
      <c r="C9" s="18" t="s">
        <v>24</v>
      </c>
      <c r="D9" s="18" t="s">
        <v>25</v>
      </c>
      <c r="E9" s="19" t="s">
        <v>237</v>
      </c>
      <c r="F9" s="20" t="s">
        <v>619</v>
      </c>
      <c r="G9" s="18" t="s">
        <v>321</v>
      </c>
      <c r="H9" s="18" t="s">
        <v>321</v>
      </c>
      <c r="I9" s="20" t="s">
        <v>1070</v>
      </c>
      <c r="J9" s="19">
        <f>+VLOOKUP(B9,'BASE CLIENTE'!$A$2:$M$88,7,FALSE)</f>
        <v>134917695</v>
      </c>
      <c r="K9" s="19" t="str">
        <f>+VLOOKUP(B9,'BASE CLIENTE'!$A$2:$M$88,8,FALSE)</f>
        <v>Alex Carreño</v>
      </c>
    </row>
    <row r="10" spans="1:13" x14ac:dyDescent="0.25">
      <c r="A10" s="20" t="s">
        <v>1117</v>
      </c>
      <c r="B10" s="18">
        <v>137569116</v>
      </c>
      <c r="C10" s="18" t="s">
        <v>27</v>
      </c>
      <c r="D10" s="18" t="s">
        <v>28</v>
      </c>
      <c r="E10" s="19" t="s">
        <v>238</v>
      </c>
      <c r="F10" s="20" t="s">
        <v>619</v>
      </c>
      <c r="G10" s="18" t="s">
        <v>317</v>
      </c>
      <c r="H10" s="18" t="s">
        <v>317</v>
      </c>
      <c r="I10" s="20" t="s">
        <v>1118</v>
      </c>
      <c r="J10" s="19">
        <f>+VLOOKUP(B10,'BASE CLIENTE'!$A$2:$M$88,7,FALSE)</f>
        <v>70377810</v>
      </c>
      <c r="K10" s="19" t="str">
        <f>+VLOOKUP(B10,'BASE CLIENTE'!$A$2:$M$88,8,FALSE)</f>
        <v>Leopoldo Brandenburg</v>
      </c>
      <c r="L10" s="18"/>
    </row>
    <row r="11" spans="1:13" x14ac:dyDescent="0.25">
      <c r="A11" s="20" t="s">
        <v>1117</v>
      </c>
      <c r="B11" s="18">
        <v>132049602</v>
      </c>
      <c r="C11" s="18" t="s">
        <v>30</v>
      </c>
      <c r="D11" s="18" t="s">
        <v>31</v>
      </c>
      <c r="E11" s="19" t="s">
        <v>239</v>
      </c>
      <c r="F11" s="20" t="s">
        <v>619</v>
      </c>
      <c r="G11" s="18" t="s">
        <v>322</v>
      </c>
      <c r="H11" s="18" t="s">
        <v>322</v>
      </c>
      <c r="I11" s="20" t="s">
        <v>1120</v>
      </c>
      <c r="J11" s="19">
        <f>+VLOOKUP(B11,'BASE CLIENTE'!$A$2:$M$88,7,FALSE)</f>
        <v>73010977</v>
      </c>
      <c r="K11" s="19" t="str">
        <f>+VLOOKUP(B11,'BASE CLIENTE'!$A$2:$M$88,8,FALSE)</f>
        <v>Luis Sottovia</v>
      </c>
      <c r="L11" s="18"/>
    </row>
    <row r="12" spans="1:13" x14ac:dyDescent="0.25">
      <c r="A12" s="20" t="s">
        <v>1117</v>
      </c>
      <c r="B12" s="18">
        <v>146319955</v>
      </c>
      <c r="C12" s="18" t="s">
        <v>33</v>
      </c>
      <c r="D12" s="18" t="s">
        <v>34</v>
      </c>
      <c r="E12" s="19" t="s">
        <v>240</v>
      </c>
      <c r="F12" s="20" t="s">
        <v>619</v>
      </c>
      <c r="G12" s="18" t="s">
        <v>323</v>
      </c>
      <c r="H12" s="18" t="s">
        <v>323</v>
      </c>
      <c r="I12" s="20" t="s">
        <v>1121</v>
      </c>
      <c r="J12" s="19">
        <f>+VLOOKUP(B12,'BASE CLIENTE'!$A$2:$M$88,7,FALSE)</f>
        <v>130276172</v>
      </c>
      <c r="K12" s="19" t="str">
        <f>+VLOOKUP(B12,'BASE CLIENTE'!$A$2:$M$88,8,FALSE)</f>
        <v>Consuelo Romero</v>
      </c>
      <c r="L12" s="18"/>
    </row>
    <row r="13" spans="1:13" x14ac:dyDescent="0.25">
      <c r="A13" s="20" t="s">
        <v>1117</v>
      </c>
      <c r="B13" s="18">
        <v>260589679</v>
      </c>
      <c r="C13" s="18" t="s">
        <v>36</v>
      </c>
      <c r="D13" s="18" t="s">
        <v>37</v>
      </c>
      <c r="E13" s="19" t="s">
        <v>241</v>
      </c>
      <c r="F13" s="20" t="s">
        <v>619</v>
      </c>
      <c r="G13" s="18" t="s">
        <v>317</v>
      </c>
      <c r="H13" s="18" t="s">
        <v>317</v>
      </c>
      <c r="I13" s="20" t="s">
        <v>1118</v>
      </c>
      <c r="J13" s="19">
        <f>+VLOOKUP(B13,'BASE CLIENTE'!$A$2:$M$88,7,FALSE)</f>
        <v>136574124</v>
      </c>
      <c r="K13" s="19" t="str">
        <f>+VLOOKUP(B13,'BASE CLIENTE'!$A$2:$M$88,8,FALSE)</f>
        <v>Juan Pablo Pizarro</v>
      </c>
      <c r="L13" s="18"/>
    </row>
    <row r="14" spans="1:13" x14ac:dyDescent="0.25">
      <c r="A14" s="20" t="s">
        <v>1117</v>
      </c>
      <c r="B14" s="18">
        <v>167427081</v>
      </c>
      <c r="C14" s="18" t="s">
        <v>39</v>
      </c>
      <c r="D14" s="18" t="s">
        <v>40</v>
      </c>
      <c r="E14" s="19" t="s">
        <v>242</v>
      </c>
      <c r="F14" s="20" t="s">
        <v>619</v>
      </c>
      <c r="G14" s="18" t="s">
        <v>324</v>
      </c>
      <c r="H14" s="18" t="s">
        <v>324</v>
      </c>
      <c r="I14" s="20" t="s">
        <v>1122</v>
      </c>
      <c r="J14" s="19">
        <f>+VLOOKUP(B14,'BASE CLIENTE'!$A$2:$M$88,7,FALSE)</f>
        <v>130276172</v>
      </c>
      <c r="K14" s="19" t="str">
        <f>+VLOOKUP(B14,'BASE CLIENTE'!$A$2:$M$88,8,FALSE)</f>
        <v>Consuelo Romero</v>
      </c>
      <c r="L14" s="18"/>
    </row>
    <row r="15" spans="1:13" x14ac:dyDescent="0.25">
      <c r="A15" s="20" t="s">
        <v>1117</v>
      </c>
      <c r="B15" s="18">
        <v>102134478</v>
      </c>
      <c r="C15" s="18" t="s">
        <v>42</v>
      </c>
      <c r="D15" s="18" t="s">
        <v>43</v>
      </c>
      <c r="E15" s="19" t="s">
        <v>243</v>
      </c>
      <c r="F15" s="20" t="s">
        <v>619</v>
      </c>
      <c r="G15" s="18" t="s">
        <v>317</v>
      </c>
      <c r="H15" s="18" t="s">
        <v>317</v>
      </c>
      <c r="I15" s="20" t="s">
        <v>1118</v>
      </c>
      <c r="J15" s="19">
        <f>+VLOOKUP(B15,'BASE CLIENTE'!$A$2:$M$88,7,FALSE)</f>
        <v>136574124</v>
      </c>
      <c r="K15" s="19" t="str">
        <f>+VLOOKUP(B15,'BASE CLIENTE'!$A$2:$M$88,8,FALSE)</f>
        <v>Juan Pablo Pizarro</v>
      </c>
      <c r="L15" s="18"/>
    </row>
    <row r="16" spans="1:13" x14ac:dyDescent="0.25">
      <c r="A16" s="20" t="s">
        <v>1117</v>
      </c>
      <c r="B16" s="18">
        <v>73122813</v>
      </c>
      <c r="C16" s="18" t="s">
        <v>45</v>
      </c>
      <c r="D16" s="18" t="s">
        <v>14</v>
      </c>
      <c r="E16" s="19" t="s">
        <v>244</v>
      </c>
      <c r="F16" s="20" t="s">
        <v>619</v>
      </c>
      <c r="G16" s="18" t="s">
        <v>317</v>
      </c>
      <c r="H16" s="18" t="s">
        <v>317</v>
      </c>
      <c r="I16" s="20" t="s">
        <v>1118</v>
      </c>
      <c r="J16" s="19">
        <f>+VLOOKUP(B16,'BASE CLIENTE'!$A$2:$M$88,7,FALSE)</f>
        <v>103965136</v>
      </c>
      <c r="K16" s="19" t="str">
        <f>+VLOOKUP(B16,'BASE CLIENTE'!$A$2:$M$88,8,FALSE)</f>
        <v>Maria Teresa Lara</v>
      </c>
      <c r="L16" s="18"/>
    </row>
    <row r="17" spans="1:12" x14ac:dyDescent="0.25">
      <c r="A17" s="20" t="s">
        <v>1117</v>
      </c>
      <c r="B17" s="18">
        <v>103741106</v>
      </c>
      <c r="C17" s="18" t="s">
        <v>47</v>
      </c>
      <c r="D17" s="18" t="s">
        <v>48</v>
      </c>
      <c r="E17" s="19" t="s">
        <v>245</v>
      </c>
      <c r="F17" s="20" t="s">
        <v>619</v>
      </c>
      <c r="G17" s="18" t="s">
        <v>325</v>
      </c>
      <c r="H17" s="18" t="s">
        <v>325</v>
      </c>
      <c r="I17" s="20" t="s">
        <v>1070</v>
      </c>
      <c r="J17" s="19">
        <f>+VLOOKUP(B17,'BASE CLIENTE'!$A$2:$M$88,7,FALSE)</f>
        <v>139338243</v>
      </c>
      <c r="K17" s="19" t="str">
        <f>+VLOOKUP(B17,'BASE CLIENTE'!$A$2:$M$88,8,FALSE)</f>
        <v>Jose Luis Otarola</v>
      </c>
      <c r="L17" s="18"/>
    </row>
    <row r="18" spans="1:12" x14ac:dyDescent="0.25">
      <c r="A18" s="20" t="s">
        <v>1117</v>
      </c>
      <c r="B18" s="18">
        <v>186204204</v>
      </c>
      <c r="C18" s="18" t="s">
        <v>18</v>
      </c>
      <c r="D18" s="18" t="s">
        <v>50</v>
      </c>
      <c r="E18" s="19" t="s">
        <v>246</v>
      </c>
      <c r="F18" s="20" t="s">
        <v>619</v>
      </c>
      <c r="G18" s="18" t="s">
        <v>326</v>
      </c>
      <c r="H18" s="18" t="s">
        <v>326</v>
      </c>
      <c r="I18" s="20" t="s">
        <v>1123</v>
      </c>
      <c r="J18" s="19">
        <f>+VLOOKUP(B18,'BASE CLIENTE'!$A$2:$M$88,7,FALSE)</f>
        <v>156015539</v>
      </c>
      <c r="K18" s="19" t="str">
        <f>+VLOOKUP(B18,'BASE CLIENTE'!$A$2:$M$88,8,FALSE)</f>
        <v>Carlos Olguin</v>
      </c>
      <c r="L18" s="18"/>
    </row>
    <row r="19" spans="1:12" ht="11" thickBot="1" x14ac:dyDescent="0.3">
      <c r="A19" s="20" t="s">
        <v>1117</v>
      </c>
      <c r="B19" s="18">
        <v>121244330</v>
      </c>
      <c r="C19" s="18" t="s">
        <v>52</v>
      </c>
      <c r="D19" s="18" t="s">
        <v>53</v>
      </c>
      <c r="E19" s="19" t="s">
        <v>247</v>
      </c>
      <c r="F19" s="20" t="s">
        <v>619</v>
      </c>
      <c r="G19" s="18" t="s">
        <v>317</v>
      </c>
      <c r="H19" s="18" t="s">
        <v>317</v>
      </c>
      <c r="I19" s="20" t="s">
        <v>1118</v>
      </c>
      <c r="J19" s="19">
        <f>+VLOOKUP(B19,'BASE CLIENTE'!$A$2:$M$88,7,FALSE)</f>
        <v>103741106</v>
      </c>
      <c r="K19" s="19" t="str">
        <f>+VLOOKUP(B19,'BASE CLIENTE'!$A$2:$M$88,8,FALSE)</f>
        <v>Francisco Rojas</v>
      </c>
      <c r="L19" s="18"/>
    </row>
    <row r="20" spans="1:12" ht="11" thickBot="1" x14ac:dyDescent="0.3">
      <c r="A20" s="20" t="s">
        <v>1117</v>
      </c>
      <c r="B20" s="79" t="s">
        <v>712</v>
      </c>
      <c r="C20" s="18" t="s">
        <v>55</v>
      </c>
      <c r="D20" s="18" t="s">
        <v>56</v>
      </c>
      <c r="E20" s="19" t="s">
        <v>248</v>
      </c>
      <c r="F20" s="20" t="s">
        <v>619</v>
      </c>
      <c r="G20" s="18" t="s">
        <v>327</v>
      </c>
      <c r="H20" s="18" t="s">
        <v>327</v>
      </c>
      <c r="I20" s="20" t="s">
        <v>1119</v>
      </c>
      <c r="J20" s="19">
        <f>+VLOOKUP(B20,'BASE CLIENTE'!$A$2:$M$88,7,FALSE)</f>
        <v>130276172</v>
      </c>
      <c r="K20" s="19" t="str">
        <f>+VLOOKUP(B20,'BASE CLIENTE'!$A$2:$M$88,8,FALSE)</f>
        <v>Consuelo Romero</v>
      </c>
      <c r="L20" s="18"/>
    </row>
    <row r="21" spans="1:12" x14ac:dyDescent="0.25">
      <c r="A21" s="20" t="s">
        <v>1117</v>
      </c>
      <c r="B21" s="18">
        <v>116207109</v>
      </c>
      <c r="C21" s="18" t="s">
        <v>58</v>
      </c>
      <c r="D21" s="18" t="s">
        <v>59</v>
      </c>
      <c r="E21" s="19" t="s">
        <v>249</v>
      </c>
      <c r="F21" s="20" t="s">
        <v>619</v>
      </c>
      <c r="G21" s="18" t="s">
        <v>317</v>
      </c>
      <c r="H21" s="18" t="s">
        <v>317</v>
      </c>
      <c r="I21" s="20" t="s">
        <v>1118</v>
      </c>
      <c r="J21" s="19">
        <f>+VLOOKUP(B21,'BASE CLIENTE'!$A$2:$M$88,7,FALSE)</f>
        <v>70377810</v>
      </c>
      <c r="K21" s="19" t="str">
        <f>+VLOOKUP(B21,'BASE CLIENTE'!$A$2:$M$88,8,FALSE)</f>
        <v>Leopoldo Brandenburg</v>
      </c>
      <c r="L21" s="18"/>
    </row>
    <row r="22" spans="1:12" x14ac:dyDescent="0.25">
      <c r="A22" s="20" t="s">
        <v>1117</v>
      </c>
      <c r="B22" s="18">
        <v>90659766</v>
      </c>
      <c r="C22" s="18" t="s">
        <v>61</v>
      </c>
      <c r="D22" s="18" t="s">
        <v>62</v>
      </c>
      <c r="E22" s="19" t="s">
        <v>250</v>
      </c>
      <c r="F22" s="20" t="s">
        <v>619</v>
      </c>
      <c r="G22" s="18" t="s">
        <v>317</v>
      </c>
      <c r="H22" s="18" t="s">
        <v>317</v>
      </c>
      <c r="I22" s="20" t="s">
        <v>1118</v>
      </c>
      <c r="J22" s="19" t="str">
        <f>+VLOOKUP(B22,'BASE CLIENTE'!$A$2:$M$88,7,FALSE)</f>
        <v>9970747K</v>
      </c>
      <c r="K22" s="19" t="str">
        <f>+VLOOKUP(B22,'BASE CLIENTE'!$A$2:$M$88,8,FALSE)</f>
        <v>Arnaldo Castillo</v>
      </c>
      <c r="L22" s="18"/>
    </row>
    <row r="23" spans="1:12" x14ac:dyDescent="0.25">
      <c r="A23" s="20" t="s">
        <v>1117</v>
      </c>
      <c r="B23" s="18">
        <v>104489575</v>
      </c>
      <c r="C23" s="18" t="s">
        <v>64</v>
      </c>
      <c r="D23" s="18" t="s">
        <v>44</v>
      </c>
      <c r="E23" s="19" t="s">
        <v>251</v>
      </c>
      <c r="F23" s="20" t="s">
        <v>619</v>
      </c>
      <c r="G23" s="18" t="s">
        <v>328</v>
      </c>
      <c r="H23" s="18" t="s">
        <v>328</v>
      </c>
      <c r="I23" s="20" t="s">
        <v>1118</v>
      </c>
      <c r="J23" s="19">
        <f>+VLOOKUP(B23,'BASE CLIENTE'!$A$2:$M$88,7,FALSE)</f>
        <v>136574124</v>
      </c>
      <c r="K23" s="19" t="str">
        <f>+VLOOKUP(B23,'BASE CLIENTE'!$A$2:$M$88,8,FALSE)</f>
        <v>Juan Pablo Pizarro</v>
      </c>
      <c r="L23" s="18"/>
    </row>
    <row r="24" spans="1:12" x14ac:dyDescent="0.25">
      <c r="A24" s="20" t="s">
        <v>1117</v>
      </c>
      <c r="B24" s="18">
        <v>90495119</v>
      </c>
      <c r="C24" s="18" t="s">
        <v>65</v>
      </c>
      <c r="D24" s="18" t="s">
        <v>66</v>
      </c>
      <c r="E24" s="19" t="s">
        <v>252</v>
      </c>
      <c r="F24" s="20" t="s">
        <v>619</v>
      </c>
      <c r="G24" s="18" t="s">
        <v>317</v>
      </c>
      <c r="H24" s="18" t="s">
        <v>317</v>
      </c>
      <c r="I24" s="20" t="s">
        <v>1118</v>
      </c>
      <c r="J24" s="19" t="str">
        <f>+VLOOKUP(B24,'BASE CLIENTE'!$A$2:$M$88,7,FALSE)</f>
        <v>9970747K</v>
      </c>
      <c r="K24" s="19" t="str">
        <f>+VLOOKUP(B24,'BASE CLIENTE'!$A$2:$M$88,8,FALSE)</f>
        <v>Arnaldo Castillo</v>
      </c>
      <c r="L24" s="18"/>
    </row>
    <row r="25" spans="1:12" x14ac:dyDescent="0.25">
      <c r="A25" s="20" t="s">
        <v>1117</v>
      </c>
      <c r="B25" s="18">
        <v>135504696</v>
      </c>
      <c r="C25" s="18" t="s">
        <v>68</v>
      </c>
      <c r="D25" s="18" t="s">
        <v>69</v>
      </c>
      <c r="E25" s="19" t="s">
        <v>253</v>
      </c>
      <c r="F25" s="20" t="s">
        <v>619</v>
      </c>
      <c r="G25" s="18" t="s">
        <v>329</v>
      </c>
      <c r="H25" s="18" t="s">
        <v>329</v>
      </c>
      <c r="I25" s="20" t="s">
        <v>1119</v>
      </c>
      <c r="J25" s="19">
        <f>+VLOOKUP(B25,'BASE CLIENTE'!$A$2:$M$88,7,FALSE)</f>
        <v>139338243</v>
      </c>
      <c r="K25" s="19" t="str">
        <f>+VLOOKUP(B25,'BASE CLIENTE'!$A$2:$M$88,8,FALSE)</f>
        <v>Jose Luis Otarola</v>
      </c>
      <c r="L25" s="18"/>
    </row>
    <row r="26" spans="1:12" x14ac:dyDescent="0.25">
      <c r="A26" s="20" t="s">
        <v>1117</v>
      </c>
      <c r="B26" s="18">
        <v>95000673</v>
      </c>
      <c r="C26" s="18" t="s">
        <v>71</v>
      </c>
      <c r="D26" s="18" t="s">
        <v>72</v>
      </c>
      <c r="E26" s="19" t="s">
        <v>254</v>
      </c>
      <c r="F26" s="20" t="s">
        <v>619</v>
      </c>
      <c r="G26" s="18" t="s">
        <v>317</v>
      </c>
      <c r="H26" s="18" t="s">
        <v>317</v>
      </c>
      <c r="I26" s="20" t="s">
        <v>1118</v>
      </c>
      <c r="J26" s="19" t="str">
        <f>+VLOOKUP(B26,'BASE CLIENTE'!$A$2:$M$88,7,FALSE)</f>
        <v>9970747K</v>
      </c>
      <c r="K26" s="19" t="str">
        <f>+VLOOKUP(B26,'BASE CLIENTE'!$A$2:$M$88,8,FALSE)</f>
        <v>Arnaldo Castillo</v>
      </c>
      <c r="L26" s="18"/>
    </row>
    <row r="27" spans="1:12" x14ac:dyDescent="0.25">
      <c r="A27" s="20" t="s">
        <v>1117</v>
      </c>
      <c r="B27" s="18" t="s">
        <v>379</v>
      </c>
      <c r="C27" s="18" t="s">
        <v>74</v>
      </c>
      <c r="D27" s="18" t="s">
        <v>75</v>
      </c>
      <c r="E27" s="19" t="s">
        <v>255</v>
      </c>
      <c r="F27" s="20" t="s">
        <v>619</v>
      </c>
      <c r="G27" s="18" t="s">
        <v>317</v>
      </c>
      <c r="H27" s="18" t="s">
        <v>317</v>
      </c>
      <c r="I27" s="20" t="s">
        <v>1118</v>
      </c>
      <c r="J27" s="19">
        <f>+VLOOKUP(B27,'BASE CLIENTE'!$A$2:$M$88,7,FALSE)</f>
        <v>70377810</v>
      </c>
      <c r="K27" s="19" t="str">
        <f>+VLOOKUP(B27,'BASE CLIENTE'!$A$2:$M$88,8,FALSE)</f>
        <v>Leopoldo Brandenburg</v>
      </c>
      <c r="L27" s="18"/>
    </row>
    <row r="28" spans="1:12" ht="11" thickBot="1" x14ac:dyDescent="0.3">
      <c r="A28" s="20" t="s">
        <v>1117</v>
      </c>
      <c r="B28" s="18">
        <v>87822109</v>
      </c>
      <c r="C28" s="18" t="s">
        <v>77</v>
      </c>
      <c r="D28" s="18" t="s">
        <v>78</v>
      </c>
      <c r="E28" s="19" t="s">
        <v>256</v>
      </c>
      <c r="F28" s="20" t="s">
        <v>619</v>
      </c>
      <c r="G28" s="18" t="s">
        <v>317</v>
      </c>
      <c r="H28" s="18" t="s">
        <v>317</v>
      </c>
      <c r="I28" s="20" t="s">
        <v>1118</v>
      </c>
      <c r="J28" s="19">
        <f>+VLOOKUP(B28,'BASE CLIENTE'!$A$2:$M$88,7,FALSE)</f>
        <v>70377810</v>
      </c>
      <c r="K28" s="19" t="str">
        <f>+VLOOKUP(B28,'BASE CLIENTE'!$A$2:$M$88,8,FALSE)</f>
        <v>Leopoldo Brandenburg</v>
      </c>
      <c r="L28" s="18"/>
    </row>
    <row r="29" spans="1:12" ht="11" thickBot="1" x14ac:dyDescent="0.3">
      <c r="A29" s="20" t="s">
        <v>1117</v>
      </c>
      <c r="B29" s="79" t="s">
        <v>691</v>
      </c>
      <c r="C29" s="18" t="s">
        <v>80</v>
      </c>
      <c r="D29" s="18" t="s">
        <v>81</v>
      </c>
      <c r="E29" s="19" t="s">
        <v>257</v>
      </c>
      <c r="F29" s="20" t="s">
        <v>619</v>
      </c>
      <c r="G29" s="18" t="s">
        <v>397</v>
      </c>
      <c r="H29" s="18" t="s">
        <v>397</v>
      </c>
      <c r="I29" s="20" t="s">
        <v>1119</v>
      </c>
      <c r="J29" s="19">
        <f>+VLOOKUP(B29,'BASE CLIENTE'!$A$2:$M$88,7,FALSE)</f>
        <v>134917695</v>
      </c>
      <c r="K29" s="19" t="str">
        <f>+VLOOKUP(B29,'BASE CLIENTE'!$A$2:$M$88,8,FALSE)</f>
        <v>Alex Carreño</v>
      </c>
    </row>
    <row r="30" spans="1:12" x14ac:dyDescent="0.25">
      <c r="A30" s="20" t="s">
        <v>1117</v>
      </c>
      <c r="B30" s="18">
        <v>155361352</v>
      </c>
      <c r="C30" s="18" t="s">
        <v>83</v>
      </c>
      <c r="D30" s="18" t="s">
        <v>84</v>
      </c>
      <c r="E30" s="19" t="s">
        <v>258</v>
      </c>
      <c r="F30" s="20" t="s">
        <v>619</v>
      </c>
      <c r="G30" s="18" t="s">
        <v>330</v>
      </c>
      <c r="H30" s="18" t="s">
        <v>330</v>
      </c>
      <c r="I30" s="20" t="s">
        <v>1123</v>
      </c>
      <c r="J30" s="19">
        <f>+VLOOKUP(B30,'BASE CLIENTE'!$A$2:$M$88,7,FALSE)</f>
        <v>130276172</v>
      </c>
      <c r="K30" s="19" t="str">
        <f>+VLOOKUP(B30,'BASE CLIENTE'!$A$2:$M$88,8,FALSE)</f>
        <v>Consuelo Romero</v>
      </c>
      <c r="L30" s="18"/>
    </row>
    <row r="31" spans="1:12" x14ac:dyDescent="0.25">
      <c r="A31" s="20" t="s">
        <v>1117</v>
      </c>
      <c r="B31" s="18" t="s">
        <v>375</v>
      </c>
      <c r="C31" s="18" t="s">
        <v>86</v>
      </c>
      <c r="D31" s="18" t="s">
        <v>87</v>
      </c>
      <c r="E31" s="19" t="s">
        <v>259</v>
      </c>
      <c r="F31" s="20" t="s">
        <v>619</v>
      </c>
      <c r="G31" s="18" t="s">
        <v>331</v>
      </c>
      <c r="H31" s="18" t="s">
        <v>331</v>
      </c>
      <c r="I31" s="20" t="s">
        <v>1123</v>
      </c>
      <c r="J31" s="19">
        <f>+VLOOKUP(B31,'BASE CLIENTE'!$A$2:$M$88,7,FALSE)</f>
        <v>134917695</v>
      </c>
      <c r="K31" s="19" t="str">
        <f>+VLOOKUP(B31,'BASE CLIENTE'!$A$2:$M$88,8,FALSE)</f>
        <v>Alex Carreño</v>
      </c>
    </row>
    <row r="32" spans="1:12" x14ac:dyDescent="0.25">
      <c r="A32" s="20" t="s">
        <v>1117</v>
      </c>
      <c r="B32" s="18">
        <v>130383858</v>
      </c>
      <c r="C32" s="18" t="s">
        <v>90</v>
      </c>
      <c r="D32" s="18" t="s">
        <v>91</v>
      </c>
      <c r="E32" s="19" t="s">
        <v>260</v>
      </c>
      <c r="F32" s="20" t="s">
        <v>619</v>
      </c>
      <c r="G32" s="18" t="s">
        <v>317</v>
      </c>
      <c r="H32" s="18" t="s">
        <v>317</v>
      </c>
      <c r="I32" s="20" t="s">
        <v>1118</v>
      </c>
      <c r="J32" s="19">
        <f>+VLOOKUP(B32,'BASE CLIENTE'!$A$2:$M$88,7,FALSE)</f>
        <v>70377810</v>
      </c>
      <c r="K32" s="19" t="str">
        <f>+VLOOKUP(B32,'BASE CLIENTE'!$A$2:$M$88,8,FALSE)</f>
        <v>Leopoldo Brandenburg</v>
      </c>
      <c r="L32" s="18"/>
    </row>
    <row r="33" spans="1:12" x14ac:dyDescent="0.25">
      <c r="A33" s="20" t="s">
        <v>1117</v>
      </c>
      <c r="B33" s="18">
        <v>131173407</v>
      </c>
      <c r="C33" s="18" t="s">
        <v>93</v>
      </c>
      <c r="D33" s="18" t="s">
        <v>94</v>
      </c>
      <c r="E33" s="19" t="s">
        <v>261</v>
      </c>
      <c r="F33" s="20" t="s">
        <v>619</v>
      </c>
      <c r="G33" s="18" t="s">
        <v>317</v>
      </c>
      <c r="H33" s="18" t="s">
        <v>317</v>
      </c>
      <c r="I33" s="20" t="s">
        <v>1118</v>
      </c>
      <c r="J33" s="19" t="str">
        <f>+VLOOKUP(B33,'BASE CLIENTE'!$A$2:$M$88,7,FALSE)</f>
        <v>9970747K</v>
      </c>
      <c r="K33" s="19" t="str">
        <f>+VLOOKUP(B33,'BASE CLIENTE'!$A$2:$M$88,8,FALSE)</f>
        <v>Arnaldo Castillo</v>
      </c>
      <c r="L33" s="18"/>
    </row>
    <row r="34" spans="1:12" x14ac:dyDescent="0.25">
      <c r="A34" s="20" t="s">
        <v>1117</v>
      </c>
      <c r="B34" s="18">
        <v>134917695</v>
      </c>
      <c r="C34" s="18" t="s">
        <v>95</v>
      </c>
      <c r="D34" s="18" t="s">
        <v>96</v>
      </c>
      <c r="E34" s="19" t="s">
        <v>262</v>
      </c>
      <c r="F34" s="20" t="s">
        <v>619</v>
      </c>
      <c r="G34" s="18" t="s">
        <v>332</v>
      </c>
      <c r="H34" s="18" t="s">
        <v>332</v>
      </c>
      <c r="I34" s="20" t="s">
        <v>1121</v>
      </c>
      <c r="J34" s="18">
        <v>130276172</v>
      </c>
      <c r="K34" s="19" t="str">
        <f>+VLOOKUP(B34,'BASE CLIENTE'!$A$2:$M$88,8,FALSE)</f>
        <v>Directorio</v>
      </c>
    </row>
    <row r="35" spans="1:12" x14ac:dyDescent="0.25">
      <c r="A35" s="20" t="s">
        <v>1117</v>
      </c>
      <c r="B35" s="18" t="s">
        <v>382</v>
      </c>
      <c r="C35" s="18" t="s">
        <v>98</v>
      </c>
      <c r="D35" s="18" t="s">
        <v>32</v>
      </c>
      <c r="E35" s="19" t="s">
        <v>263</v>
      </c>
      <c r="F35" s="20" t="s">
        <v>619</v>
      </c>
      <c r="G35" s="18" t="s">
        <v>333</v>
      </c>
      <c r="H35" s="18" t="s">
        <v>333</v>
      </c>
      <c r="I35" s="20" t="s">
        <v>1123</v>
      </c>
      <c r="J35" s="19" t="str">
        <f>+VLOOKUP(B35,'BASE CLIENTE'!$A$2:$M$88,7,FALSE)</f>
        <v>10462622K</v>
      </c>
      <c r="K35" s="19" t="str">
        <f>+VLOOKUP(B35,'BASE CLIENTE'!$A$2:$M$88,8,FALSE)</f>
        <v>Luis Rubio</v>
      </c>
      <c r="L35" s="18"/>
    </row>
    <row r="36" spans="1:12" x14ac:dyDescent="0.25">
      <c r="A36" s="20" t="s">
        <v>1117</v>
      </c>
      <c r="B36" s="18">
        <v>175775528</v>
      </c>
      <c r="C36" s="18" t="s">
        <v>100</v>
      </c>
      <c r="D36" s="18" t="s">
        <v>82</v>
      </c>
      <c r="E36" s="19" t="s">
        <v>264</v>
      </c>
      <c r="F36" s="20" t="s">
        <v>619</v>
      </c>
      <c r="G36" s="18" t="s">
        <v>334</v>
      </c>
      <c r="H36" s="18" t="s">
        <v>334</v>
      </c>
      <c r="I36" s="20" t="s">
        <v>1120</v>
      </c>
      <c r="J36" s="19" t="str">
        <f>+VLOOKUP(B36,'BASE CLIENTE'!$A$2:$M$88,7,FALSE)</f>
        <v>10462622K</v>
      </c>
      <c r="K36" s="19" t="str">
        <f>+VLOOKUP(B36,'BASE CLIENTE'!$A$2:$M$88,8,FALSE)</f>
        <v>Luis Rubio</v>
      </c>
      <c r="L36" s="18"/>
    </row>
    <row r="37" spans="1:12" x14ac:dyDescent="0.25">
      <c r="A37" s="20" t="s">
        <v>1117</v>
      </c>
      <c r="B37" s="18">
        <v>156015539</v>
      </c>
      <c r="C37" s="18" t="s">
        <v>102</v>
      </c>
      <c r="D37" s="18" t="s">
        <v>103</v>
      </c>
      <c r="E37" s="19" t="s">
        <v>265</v>
      </c>
      <c r="F37" s="20" t="s">
        <v>619</v>
      </c>
      <c r="G37" s="18" t="s">
        <v>335</v>
      </c>
      <c r="H37" s="18" t="s">
        <v>335</v>
      </c>
      <c r="I37" s="20" t="s">
        <v>1119</v>
      </c>
      <c r="J37" s="19">
        <f>+VLOOKUP(B37,'BASE CLIENTE'!$A$2:$M$88,7,FALSE)</f>
        <v>134917695</v>
      </c>
      <c r="K37" s="19" t="str">
        <f>+VLOOKUP(B37,'BASE CLIENTE'!$A$2:$M$88,8,FALSE)</f>
        <v>Alex Carreño</v>
      </c>
    </row>
    <row r="38" spans="1:12" x14ac:dyDescent="0.25">
      <c r="A38" s="20" t="s">
        <v>1117</v>
      </c>
      <c r="B38" s="18">
        <v>98076123</v>
      </c>
      <c r="C38" s="18" t="s">
        <v>104</v>
      </c>
      <c r="D38" s="18" t="s">
        <v>105</v>
      </c>
      <c r="E38" s="19" t="s">
        <v>266</v>
      </c>
      <c r="F38" s="20" t="s">
        <v>619</v>
      </c>
      <c r="G38" s="18" t="s">
        <v>336</v>
      </c>
      <c r="H38" s="18" t="s">
        <v>336</v>
      </c>
      <c r="I38" s="20" t="s">
        <v>1070</v>
      </c>
      <c r="J38" s="19">
        <f>+VLOOKUP(B38,'BASE CLIENTE'!$A$2:$M$88,7,FALSE)</f>
        <v>139338243</v>
      </c>
      <c r="K38" s="19" t="str">
        <f>+VLOOKUP(B38,'BASE CLIENTE'!$A$2:$M$88,8,FALSE)</f>
        <v>Jose Luis Otarola</v>
      </c>
      <c r="L38" s="18"/>
    </row>
    <row r="39" spans="1:12" x14ac:dyDescent="0.25">
      <c r="A39" s="20" t="s">
        <v>1117</v>
      </c>
      <c r="B39" s="18">
        <v>136574124</v>
      </c>
      <c r="C39" s="18" t="s">
        <v>107</v>
      </c>
      <c r="D39" s="18" t="s">
        <v>108</v>
      </c>
      <c r="E39" s="35" t="s">
        <v>267</v>
      </c>
      <c r="F39" s="20" t="s">
        <v>619</v>
      </c>
      <c r="G39" s="18" t="s">
        <v>325</v>
      </c>
      <c r="H39" s="18" t="s">
        <v>325</v>
      </c>
      <c r="I39" s="20" t="s">
        <v>1070</v>
      </c>
      <c r="J39" s="19">
        <f>+VLOOKUP(B39,'BASE CLIENTE'!$A$2:$M$88,7,FALSE)</f>
        <v>139338243</v>
      </c>
      <c r="K39" s="19" t="str">
        <f>+VLOOKUP(B39,'BASE CLIENTE'!$A$2:$M$88,8,FALSE)</f>
        <v>Jose Luis Otarola</v>
      </c>
      <c r="L39" s="18"/>
    </row>
    <row r="40" spans="1:12" x14ac:dyDescent="0.25">
      <c r="A40" s="20" t="s">
        <v>1117</v>
      </c>
      <c r="B40" s="18">
        <v>88040651</v>
      </c>
      <c r="C40" s="18" t="s">
        <v>110</v>
      </c>
      <c r="D40" s="18" t="s">
        <v>111</v>
      </c>
      <c r="E40" s="19" t="s">
        <v>268</v>
      </c>
      <c r="F40" s="20" t="s">
        <v>619</v>
      </c>
      <c r="G40" s="18" t="s">
        <v>317</v>
      </c>
      <c r="H40" s="18" t="s">
        <v>317</v>
      </c>
      <c r="I40" s="20" t="s">
        <v>1118</v>
      </c>
      <c r="J40" s="19" t="str">
        <f>+VLOOKUP(B40,'BASE CLIENTE'!$A$2:$M$88,7,FALSE)</f>
        <v>9970747K</v>
      </c>
      <c r="K40" s="19" t="str">
        <f>+VLOOKUP(B40,'BASE CLIENTE'!$A$2:$M$88,8,FALSE)</f>
        <v>Arnaldo Castillo</v>
      </c>
      <c r="L40" s="18"/>
    </row>
    <row r="41" spans="1:12" x14ac:dyDescent="0.25">
      <c r="A41" s="20" t="s">
        <v>1117</v>
      </c>
      <c r="B41" s="18">
        <v>143715566</v>
      </c>
      <c r="C41" s="18" t="s">
        <v>113</v>
      </c>
      <c r="D41" s="18" t="s">
        <v>108</v>
      </c>
      <c r="E41" s="19" t="s">
        <v>269</v>
      </c>
      <c r="F41" s="20" t="s">
        <v>619</v>
      </c>
      <c r="G41" s="18" t="s">
        <v>317</v>
      </c>
      <c r="H41" s="18" t="s">
        <v>317</v>
      </c>
      <c r="I41" s="20" t="s">
        <v>1118</v>
      </c>
      <c r="J41" s="19">
        <f>+VLOOKUP(B41,'BASE CLIENTE'!$A$2:$M$88,7,FALSE)</f>
        <v>70377810</v>
      </c>
      <c r="K41" s="19" t="str">
        <f>+VLOOKUP(B41,'BASE CLIENTE'!$A$2:$M$88,8,FALSE)</f>
        <v>Leopoldo Brandenburg</v>
      </c>
      <c r="L41" s="18"/>
    </row>
    <row r="42" spans="1:12" x14ac:dyDescent="0.25">
      <c r="A42" s="20" t="s">
        <v>1117</v>
      </c>
      <c r="B42" s="18">
        <v>97804303</v>
      </c>
      <c r="C42" s="18" t="s">
        <v>114</v>
      </c>
      <c r="D42" s="18" t="s">
        <v>115</v>
      </c>
      <c r="E42" s="19" t="s">
        <v>270</v>
      </c>
      <c r="F42" s="20" t="s">
        <v>619</v>
      </c>
      <c r="G42" s="18" t="s">
        <v>317</v>
      </c>
      <c r="H42" s="18" t="s">
        <v>317</v>
      </c>
      <c r="I42" s="20" t="s">
        <v>1118</v>
      </c>
      <c r="J42" s="19">
        <f>+VLOOKUP(B42,'BASE CLIENTE'!$A$2:$M$88,7,FALSE)</f>
        <v>103965136</v>
      </c>
      <c r="K42" s="19" t="str">
        <f>+VLOOKUP(B42,'BASE CLIENTE'!$A$2:$M$88,8,FALSE)</f>
        <v>Maria Teresa Lara</v>
      </c>
      <c r="L42" s="18"/>
    </row>
    <row r="43" spans="1:12" x14ac:dyDescent="0.25">
      <c r="A43" s="20" t="s">
        <v>1117</v>
      </c>
      <c r="B43" s="18">
        <v>163806606</v>
      </c>
      <c r="C43" s="18" t="s">
        <v>117</v>
      </c>
      <c r="D43" s="18" t="s">
        <v>118</v>
      </c>
      <c r="E43" s="35" t="s">
        <v>271</v>
      </c>
      <c r="F43" s="20" t="s">
        <v>619</v>
      </c>
      <c r="G43" s="18" t="s">
        <v>317</v>
      </c>
      <c r="H43" s="18" t="s">
        <v>317</v>
      </c>
      <c r="I43" s="20" t="s">
        <v>1118</v>
      </c>
      <c r="J43" s="19" t="str">
        <f>+VLOOKUP(B43,'BASE CLIENTE'!$A$2:$M$88,7,FALSE)</f>
        <v>9970747K</v>
      </c>
      <c r="K43" s="19" t="str">
        <f>+VLOOKUP(B43,'BASE CLIENTE'!$A$2:$M$88,8,FALSE)</f>
        <v>Arnaldo Castillo</v>
      </c>
      <c r="L43" s="18"/>
    </row>
    <row r="44" spans="1:12" x14ac:dyDescent="0.25">
      <c r="A44" s="20" t="s">
        <v>1117</v>
      </c>
      <c r="B44" s="18">
        <v>90469177</v>
      </c>
      <c r="C44" s="18" t="s">
        <v>120</v>
      </c>
      <c r="D44" s="18" t="s">
        <v>121</v>
      </c>
      <c r="E44" s="19" t="s">
        <v>272</v>
      </c>
      <c r="F44" s="20" t="s">
        <v>619</v>
      </c>
      <c r="G44" s="18" t="s">
        <v>317</v>
      </c>
      <c r="H44" s="18" t="s">
        <v>317</v>
      </c>
      <c r="I44" s="20" t="s">
        <v>1118</v>
      </c>
      <c r="J44" s="19" t="str">
        <f>+VLOOKUP(B44,'BASE CLIENTE'!$A$2:$M$88,7,FALSE)</f>
        <v>9970747K</v>
      </c>
      <c r="K44" s="19" t="str">
        <f>+VLOOKUP(B44,'BASE CLIENTE'!$A$2:$M$88,8,FALSE)</f>
        <v>Arnaldo Castillo</v>
      </c>
      <c r="L44" s="18"/>
    </row>
    <row r="45" spans="1:12" x14ac:dyDescent="0.25">
      <c r="A45" s="20" t="s">
        <v>1117</v>
      </c>
      <c r="B45" s="18">
        <v>54366043</v>
      </c>
      <c r="C45" s="18" t="s">
        <v>123</v>
      </c>
      <c r="D45" s="18" t="s">
        <v>124</v>
      </c>
      <c r="E45" s="19" t="s">
        <v>273</v>
      </c>
      <c r="F45" s="20" t="s">
        <v>619</v>
      </c>
      <c r="G45" s="18" t="s">
        <v>337</v>
      </c>
      <c r="H45" s="18" t="s">
        <v>337</v>
      </c>
      <c r="I45" s="20" t="s">
        <v>1119</v>
      </c>
      <c r="J45" s="19">
        <f>+VLOOKUP(B45,'BASE CLIENTE'!$A$2:$M$88,7,FALSE)</f>
        <v>134917695</v>
      </c>
      <c r="K45" s="19" t="str">
        <f>+VLOOKUP(B45,'BASE CLIENTE'!$A$2:$M$88,8,FALSE)</f>
        <v>Alex Carreño</v>
      </c>
    </row>
    <row r="46" spans="1:12" x14ac:dyDescent="0.25">
      <c r="A46" s="20" t="s">
        <v>1117</v>
      </c>
      <c r="B46" s="18">
        <v>130276172</v>
      </c>
      <c r="C46" s="18" t="s">
        <v>126</v>
      </c>
      <c r="D46" s="18" t="s">
        <v>127</v>
      </c>
      <c r="E46" s="19" t="s">
        <v>274</v>
      </c>
      <c r="F46" s="20" t="s">
        <v>619</v>
      </c>
      <c r="G46" s="18" t="s">
        <v>338</v>
      </c>
      <c r="H46" s="18" t="s">
        <v>338</v>
      </c>
      <c r="I46" s="20" t="s">
        <v>1070</v>
      </c>
      <c r="J46" s="19">
        <f>+VLOOKUP(B46,'BASE CLIENTE'!$A$2:$M$88,7,FALSE)</f>
        <v>134917695</v>
      </c>
      <c r="K46" s="19" t="str">
        <f>+VLOOKUP(B46,'BASE CLIENTE'!$A$2:$M$88,8,FALSE)</f>
        <v>Alex Carreño</v>
      </c>
    </row>
    <row r="47" spans="1:12" x14ac:dyDescent="0.25">
      <c r="A47" s="20" t="s">
        <v>1117</v>
      </c>
      <c r="B47" s="18" t="s">
        <v>380</v>
      </c>
      <c r="C47" s="18" t="s">
        <v>129</v>
      </c>
      <c r="D47" s="18" t="s">
        <v>130</v>
      </c>
      <c r="E47" s="19" t="s">
        <v>275</v>
      </c>
      <c r="F47" s="20" t="s">
        <v>619</v>
      </c>
      <c r="G47" s="18" t="s">
        <v>317</v>
      </c>
      <c r="H47" s="18" t="s">
        <v>317</v>
      </c>
      <c r="I47" s="20" t="s">
        <v>1118</v>
      </c>
      <c r="J47" s="19">
        <f>+VLOOKUP(B47,'BASE CLIENTE'!$A$2:$M$88,7,FALSE)</f>
        <v>70377810</v>
      </c>
      <c r="K47" s="19" t="str">
        <f>+VLOOKUP(B47,'BASE CLIENTE'!$A$2:$M$88,8,FALSE)</f>
        <v>Leopoldo Brandenburg</v>
      </c>
      <c r="L47" s="18"/>
    </row>
    <row r="48" spans="1:12" x14ac:dyDescent="0.25">
      <c r="A48" s="20" t="s">
        <v>1117</v>
      </c>
      <c r="B48" s="18">
        <v>212562181</v>
      </c>
      <c r="C48" s="18" t="s">
        <v>132</v>
      </c>
      <c r="D48" s="18" t="s">
        <v>89</v>
      </c>
      <c r="E48" s="19" t="s">
        <v>276</v>
      </c>
      <c r="F48" s="20" t="s">
        <v>619</v>
      </c>
      <c r="G48" s="18" t="s">
        <v>339</v>
      </c>
      <c r="H48" s="18" t="s">
        <v>339</v>
      </c>
      <c r="I48" s="20" t="s">
        <v>1122</v>
      </c>
      <c r="J48" s="19">
        <f>+VLOOKUP(B48,'BASE CLIENTE'!$A$2:$M$88,7,FALSE)</f>
        <v>54366043</v>
      </c>
      <c r="K48" s="19" t="str">
        <f>+VLOOKUP(B48,'BASE CLIENTE'!$A$2:$M$88,8,FALSE)</f>
        <v>Glauco Aracena</v>
      </c>
      <c r="L48" s="18"/>
    </row>
    <row r="49" spans="1:12" x14ac:dyDescent="0.25">
      <c r="A49" s="20" t="s">
        <v>1117</v>
      </c>
      <c r="B49" s="18">
        <v>97077681</v>
      </c>
      <c r="C49" s="18" t="s">
        <v>133</v>
      </c>
      <c r="D49" s="18" t="s">
        <v>134</v>
      </c>
      <c r="E49" s="19" t="s">
        <v>277</v>
      </c>
      <c r="F49" s="20" t="s">
        <v>619</v>
      </c>
      <c r="G49" s="18" t="s">
        <v>317</v>
      </c>
      <c r="H49" s="18" t="s">
        <v>317</v>
      </c>
      <c r="I49" s="20" t="s">
        <v>1118</v>
      </c>
      <c r="J49" s="19">
        <f>+VLOOKUP(B49,'BASE CLIENTE'!$A$2:$M$88,7,FALSE)</f>
        <v>103965136</v>
      </c>
      <c r="K49" s="19" t="str">
        <f>+VLOOKUP(B49,'BASE CLIENTE'!$A$2:$M$88,8,FALSE)</f>
        <v>Maria Teresa Lara</v>
      </c>
      <c r="L49" s="18"/>
    </row>
    <row r="50" spans="1:12" x14ac:dyDescent="0.25">
      <c r="A50" s="20" t="s">
        <v>1117</v>
      </c>
      <c r="B50" s="18">
        <v>177843652</v>
      </c>
      <c r="C50" s="18" t="s">
        <v>135</v>
      </c>
      <c r="D50" s="18" t="s">
        <v>105</v>
      </c>
      <c r="E50" s="35" t="s">
        <v>278</v>
      </c>
      <c r="F50" s="20" t="s">
        <v>619</v>
      </c>
      <c r="G50" s="18" t="s">
        <v>340</v>
      </c>
      <c r="H50" s="18" t="s">
        <v>340</v>
      </c>
      <c r="I50" s="20" t="s">
        <v>1123</v>
      </c>
      <c r="J50" s="19">
        <f>+VLOOKUP(B50,'BASE CLIENTE'!$A$2:$M$88,7,FALSE)</f>
        <v>156015539</v>
      </c>
      <c r="K50" s="19" t="str">
        <f>+VLOOKUP(B50,'BASE CLIENTE'!$A$2:$M$88,8,FALSE)</f>
        <v>Carlos Olguin</v>
      </c>
      <c r="L50" s="18"/>
    </row>
    <row r="51" spans="1:12" ht="11" thickBot="1" x14ac:dyDescent="0.3">
      <c r="A51" s="20" t="s">
        <v>1117</v>
      </c>
      <c r="B51" s="18">
        <v>103965136</v>
      </c>
      <c r="C51" s="18" t="s">
        <v>137</v>
      </c>
      <c r="D51" s="18" t="s">
        <v>138</v>
      </c>
      <c r="E51" s="35" t="s">
        <v>279</v>
      </c>
      <c r="F51" s="20" t="s">
        <v>619</v>
      </c>
      <c r="G51" s="18" t="s">
        <v>325</v>
      </c>
      <c r="H51" s="18" t="s">
        <v>325</v>
      </c>
      <c r="I51" s="20" t="s">
        <v>1070</v>
      </c>
      <c r="J51" s="19">
        <f>+VLOOKUP(B51,'BASE CLIENTE'!$A$2:$M$88,7,FALSE)</f>
        <v>139338243</v>
      </c>
      <c r="K51" s="19" t="str">
        <f>+VLOOKUP(B51,'BASE CLIENTE'!$A$2:$M$88,8,FALSE)</f>
        <v>Jose Luis Otarola</v>
      </c>
      <c r="L51" s="18"/>
    </row>
    <row r="52" spans="1:12" ht="11" thickBot="1" x14ac:dyDescent="0.3">
      <c r="A52" s="20" t="s">
        <v>1117</v>
      </c>
      <c r="B52" s="79" t="s">
        <v>890</v>
      </c>
      <c r="C52" s="18" t="s">
        <v>140</v>
      </c>
      <c r="D52" s="18" t="s">
        <v>141</v>
      </c>
      <c r="E52" s="35" t="s">
        <v>280</v>
      </c>
      <c r="F52" s="20" t="s">
        <v>619</v>
      </c>
      <c r="G52" s="18" t="s">
        <v>317</v>
      </c>
      <c r="H52" s="18" t="s">
        <v>317</v>
      </c>
      <c r="I52" s="20" t="s">
        <v>1118</v>
      </c>
      <c r="J52" s="19" t="str">
        <f>+VLOOKUP(B52,'BASE CLIENTE'!$A$2:$M$88,7,FALSE)</f>
        <v>9970747K</v>
      </c>
      <c r="K52" s="19" t="str">
        <f>+VLOOKUP(B52,'BASE CLIENTE'!$A$2:$M$88,8,FALSE)</f>
        <v>Arnaldo Castillo</v>
      </c>
      <c r="L52" s="18"/>
    </row>
    <row r="53" spans="1:12" x14ac:dyDescent="0.25">
      <c r="A53" s="20" t="s">
        <v>1117</v>
      </c>
      <c r="B53" s="18">
        <v>98983732</v>
      </c>
      <c r="C53" s="18" t="s">
        <v>143</v>
      </c>
      <c r="D53" s="18" t="s">
        <v>144</v>
      </c>
      <c r="E53" s="35" t="s">
        <v>281</v>
      </c>
      <c r="F53" s="20" t="s">
        <v>619</v>
      </c>
      <c r="G53" s="18" t="s">
        <v>327</v>
      </c>
      <c r="H53" s="18" t="s">
        <v>327</v>
      </c>
      <c r="I53" s="20" t="s">
        <v>1119</v>
      </c>
      <c r="J53" s="19">
        <f>+VLOOKUP(B53,'BASE CLIENTE'!$A$2:$M$88,7,FALSE)</f>
        <v>130276172</v>
      </c>
      <c r="K53" s="19" t="str">
        <f>+VLOOKUP(B53,'BASE CLIENTE'!$A$2:$M$88,8,FALSE)</f>
        <v>Consuelo Romero</v>
      </c>
      <c r="L53" s="18"/>
    </row>
    <row r="54" spans="1:12" x14ac:dyDescent="0.25">
      <c r="A54" s="20" t="s">
        <v>1117</v>
      </c>
      <c r="B54" s="18">
        <v>184656981</v>
      </c>
      <c r="C54" s="18" t="s">
        <v>145</v>
      </c>
      <c r="D54" s="18" t="s">
        <v>146</v>
      </c>
      <c r="E54" s="35" t="s">
        <v>282</v>
      </c>
      <c r="F54" s="20" t="s">
        <v>619</v>
      </c>
      <c r="G54" s="18" t="s">
        <v>327</v>
      </c>
      <c r="H54" s="18" t="s">
        <v>327</v>
      </c>
      <c r="I54" s="20" t="s">
        <v>1119</v>
      </c>
      <c r="J54" s="19">
        <f>+VLOOKUP(B54,'BASE CLIENTE'!$A$2:$M$88,7,FALSE)</f>
        <v>130276172</v>
      </c>
      <c r="K54" s="19" t="str">
        <f>+VLOOKUP(B54,'BASE CLIENTE'!$A$2:$M$88,8,FALSE)</f>
        <v>Consuelo Romero</v>
      </c>
      <c r="L54" s="18"/>
    </row>
    <row r="55" spans="1:12" x14ac:dyDescent="0.25">
      <c r="A55" s="20" t="s">
        <v>1117</v>
      </c>
      <c r="B55" s="18">
        <v>192446872</v>
      </c>
      <c r="C55" s="18" t="s">
        <v>148</v>
      </c>
      <c r="D55" s="18" t="s">
        <v>149</v>
      </c>
      <c r="E55" s="19" t="s">
        <v>283</v>
      </c>
      <c r="F55" s="20" t="s">
        <v>619</v>
      </c>
      <c r="G55" s="18" t="s">
        <v>341</v>
      </c>
      <c r="H55" s="18" t="s">
        <v>341</v>
      </c>
      <c r="I55" s="20" t="s">
        <v>1122</v>
      </c>
      <c r="J55" s="19">
        <f>+VLOOKUP(B55,'BASE CLIENTE'!$A$2:$M$88,7,FALSE)</f>
        <v>73010977</v>
      </c>
      <c r="K55" s="19" t="str">
        <f>+VLOOKUP(B55,'BASE CLIENTE'!$A$2:$M$88,8,FALSE)</f>
        <v>Luis Sottovia</v>
      </c>
      <c r="L55" s="18"/>
    </row>
    <row r="56" spans="1:12" x14ac:dyDescent="0.25">
      <c r="A56" s="20" t="s">
        <v>1117</v>
      </c>
      <c r="B56" s="18">
        <v>70377810</v>
      </c>
      <c r="C56" s="18" t="s">
        <v>151</v>
      </c>
      <c r="D56" s="37" t="s">
        <v>152</v>
      </c>
      <c r="E56" s="19" t="s">
        <v>284</v>
      </c>
      <c r="F56" s="20" t="s">
        <v>619</v>
      </c>
      <c r="G56" s="18" t="s">
        <v>325</v>
      </c>
      <c r="H56" s="18" t="s">
        <v>325</v>
      </c>
      <c r="I56" s="20" t="s">
        <v>1070</v>
      </c>
      <c r="J56" s="19">
        <f>+VLOOKUP(B56,'BASE CLIENTE'!$A$2:$M$88,7,FALSE)</f>
        <v>139338243</v>
      </c>
      <c r="K56" s="19" t="str">
        <f>+VLOOKUP(B56,'BASE CLIENTE'!$A$2:$M$88,8,FALSE)</f>
        <v>Jose Luis Otarola</v>
      </c>
      <c r="L56" s="18"/>
    </row>
    <row r="57" spans="1:12" x14ac:dyDescent="0.25">
      <c r="A57" s="20" t="s">
        <v>1117</v>
      </c>
      <c r="B57" s="18">
        <v>161405728</v>
      </c>
      <c r="C57" s="18" t="s">
        <v>154</v>
      </c>
      <c r="D57" s="37" t="s">
        <v>155</v>
      </c>
      <c r="E57" s="19" t="s">
        <v>285</v>
      </c>
      <c r="F57" s="20" t="s">
        <v>619</v>
      </c>
      <c r="G57" s="18" t="s">
        <v>391</v>
      </c>
      <c r="H57" s="18" t="s">
        <v>391</v>
      </c>
      <c r="I57" s="20" t="s">
        <v>1120</v>
      </c>
      <c r="J57" s="19">
        <f>+VLOOKUP(B57,'BASE CLIENTE'!$A$2:$M$88,7,FALSE)</f>
        <v>139338243</v>
      </c>
      <c r="K57" s="19" t="str">
        <f>+VLOOKUP(B57,'BASE CLIENTE'!$A$2:$M$88,8,FALSE)</f>
        <v>Jose Luis Otarola</v>
      </c>
      <c r="L57" s="18"/>
    </row>
    <row r="58" spans="1:12" x14ac:dyDescent="0.25">
      <c r="A58" s="20" t="s">
        <v>1117</v>
      </c>
      <c r="B58" s="18">
        <v>89533813</v>
      </c>
      <c r="C58" s="18" t="s">
        <v>157</v>
      </c>
      <c r="D58" s="18" t="s">
        <v>158</v>
      </c>
      <c r="E58" s="18" t="s">
        <v>286</v>
      </c>
      <c r="F58" s="20" t="s">
        <v>619</v>
      </c>
      <c r="G58" s="18" t="s">
        <v>317</v>
      </c>
      <c r="H58" s="18" t="s">
        <v>317</v>
      </c>
      <c r="I58" s="20" t="s">
        <v>1118</v>
      </c>
      <c r="J58" s="19">
        <f>+VLOOKUP(B58,'BASE CLIENTE'!$A$2:$M$88,7,FALSE)</f>
        <v>103965136</v>
      </c>
      <c r="K58" s="19" t="str">
        <f>+VLOOKUP(B58,'BASE CLIENTE'!$A$2:$M$88,8,FALSE)</f>
        <v>Maria Teresa Lara</v>
      </c>
      <c r="L58" s="18"/>
    </row>
    <row r="59" spans="1:12" x14ac:dyDescent="0.25">
      <c r="A59" s="20" t="s">
        <v>1117</v>
      </c>
      <c r="B59" s="18">
        <v>185331547</v>
      </c>
      <c r="C59" s="18" t="s">
        <v>160</v>
      </c>
      <c r="D59" s="18" t="s">
        <v>26</v>
      </c>
      <c r="E59" s="18" t="s">
        <v>287</v>
      </c>
      <c r="F59" s="20" t="s">
        <v>619</v>
      </c>
      <c r="G59" s="18" t="s">
        <v>317</v>
      </c>
      <c r="H59" s="18" t="s">
        <v>317</v>
      </c>
      <c r="I59" s="20" t="s">
        <v>1118</v>
      </c>
      <c r="J59" s="19">
        <f>+VLOOKUP(B59,'BASE CLIENTE'!$A$2:$M$88,7,FALSE)</f>
        <v>103741106</v>
      </c>
      <c r="K59" s="19" t="str">
        <f>+VLOOKUP(B59,'BASE CLIENTE'!$A$2:$M$88,8,FALSE)</f>
        <v>Francisco Rojas</v>
      </c>
      <c r="L59" s="18"/>
    </row>
    <row r="60" spans="1:12" x14ac:dyDescent="0.25">
      <c r="A60" s="20" t="s">
        <v>1117</v>
      </c>
      <c r="B60" s="18">
        <v>132711682</v>
      </c>
      <c r="C60" s="18" t="s">
        <v>162</v>
      </c>
      <c r="D60" s="18" t="s">
        <v>163</v>
      </c>
      <c r="E60" s="18" t="s">
        <v>288</v>
      </c>
      <c r="F60" s="20" t="s">
        <v>619</v>
      </c>
      <c r="G60" s="18" t="s">
        <v>317</v>
      </c>
      <c r="H60" s="18" t="s">
        <v>317</v>
      </c>
      <c r="I60" s="20" t="s">
        <v>1118</v>
      </c>
      <c r="J60" s="19">
        <f>+VLOOKUP(B60,'BASE CLIENTE'!$A$2:$M$88,7,FALSE)</f>
        <v>136574124</v>
      </c>
      <c r="K60" s="19" t="str">
        <f>+VLOOKUP(B60,'BASE CLIENTE'!$A$2:$M$88,8,FALSE)</f>
        <v>Juan Pablo Pizarro</v>
      </c>
      <c r="L60" s="18"/>
    </row>
    <row r="61" spans="1:12" x14ac:dyDescent="0.25">
      <c r="A61" s="20" t="s">
        <v>1117</v>
      </c>
      <c r="B61" s="18" t="s">
        <v>373</v>
      </c>
      <c r="C61" s="18" t="s">
        <v>164</v>
      </c>
      <c r="D61" s="18" t="s">
        <v>165</v>
      </c>
      <c r="E61" s="18" t="s">
        <v>289</v>
      </c>
      <c r="F61" s="20" t="s">
        <v>619</v>
      </c>
      <c r="G61" s="18" t="s">
        <v>317</v>
      </c>
      <c r="H61" s="18" t="s">
        <v>317</v>
      </c>
      <c r="I61" s="20" t="s">
        <v>1118</v>
      </c>
      <c r="J61" s="19">
        <f>+VLOOKUP(B61,'BASE CLIENTE'!$A$2:$M$88,7,FALSE)</f>
        <v>136574124</v>
      </c>
      <c r="K61" s="19" t="str">
        <f>+VLOOKUP(B61,'BASE CLIENTE'!$A$2:$M$88,8,FALSE)</f>
        <v>Juan Pablo Pizarro</v>
      </c>
      <c r="L61" s="18"/>
    </row>
    <row r="62" spans="1:12" x14ac:dyDescent="0.25">
      <c r="A62" s="20" t="s">
        <v>1117</v>
      </c>
      <c r="B62" s="18">
        <v>180370994</v>
      </c>
      <c r="C62" s="18" t="s">
        <v>167</v>
      </c>
      <c r="D62" s="18" t="s">
        <v>168</v>
      </c>
      <c r="E62" s="18" t="s">
        <v>290</v>
      </c>
      <c r="F62" s="20" t="s">
        <v>619</v>
      </c>
      <c r="G62" s="18" t="s">
        <v>340</v>
      </c>
      <c r="H62" s="18" t="s">
        <v>340</v>
      </c>
      <c r="I62" s="20" t="s">
        <v>1123</v>
      </c>
      <c r="J62" s="19">
        <f>+VLOOKUP(B62,'BASE CLIENTE'!$A$2:$M$88,7,FALSE)</f>
        <v>156015539</v>
      </c>
      <c r="K62" s="19" t="str">
        <f>+VLOOKUP(B62,'BASE CLIENTE'!$A$2:$M$88,8,FALSE)</f>
        <v>Carlos Olguin</v>
      </c>
      <c r="L62" s="18"/>
    </row>
    <row r="63" spans="1:12" x14ac:dyDescent="0.25">
      <c r="A63" s="20" t="s">
        <v>1117</v>
      </c>
      <c r="B63" s="18">
        <v>130840000</v>
      </c>
      <c r="C63" s="18" t="s">
        <v>170</v>
      </c>
      <c r="D63" s="18" t="s">
        <v>171</v>
      </c>
      <c r="E63" s="18" t="s">
        <v>291</v>
      </c>
      <c r="F63" s="20" t="s">
        <v>619</v>
      </c>
      <c r="G63" s="18" t="s">
        <v>317</v>
      </c>
      <c r="H63" s="18" t="s">
        <v>317</v>
      </c>
      <c r="I63" s="20" t="s">
        <v>1118</v>
      </c>
      <c r="J63" s="19">
        <f>+VLOOKUP(B63,'BASE CLIENTE'!$A$2:$M$88,7,FALSE)</f>
        <v>103741106</v>
      </c>
      <c r="K63" s="19" t="str">
        <f>+VLOOKUP(B63,'BASE CLIENTE'!$A$2:$M$88,8,FALSE)</f>
        <v>Francisco Rojas</v>
      </c>
      <c r="L63" s="18"/>
    </row>
    <row r="64" spans="1:12" x14ac:dyDescent="0.25">
      <c r="A64" s="20" t="s">
        <v>1117</v>
      </c>
      <c r="B64" s="18">
        <v>116828677</v>
      </c>
      <c r="C64" s="18" t="s">
        <v>173</v>
      </c>
      <c r="D64" s="18" t="s">
        <v>174</v>
      </c>
      <c r="E64" s="18" t="s">
        <v>292</v>
      </c>
      <c r="F64" s="20" t="s">
        <v>619</v>
      </c>
      <c r="G64" s="18" t="s">
        <v>317</v>
      </c>
      <c r="H64" s="18" t="s">
        <v>317</v>
      </c>
      <c r="I64" s="20" t="s">
        <v>1118</v>
      </c>
      <c r="J64" s="19">
        <f>+VLOOKUP(B64,'BASE CLIENTE'!$A$2:$M$88,7,FALSE)</f>
        <v>103965136</v>
      </c>
      <c r="K64" s="19" t="str">
        <f>+VLOOKUP(B64,'BASE CLIENTE'!$A$2:$M$88,8,FALSE)</f>
        <v>Maria Teresa Lara</v>
      </c>
      <c r="L64" s="18"/>
    </row>
    <row r="65" spans="1:12" x14ac:dyDescent="0.25">
      <c r="A65" s="20" t="s">
        <v>1117</v>
      </c>
      <c r="B65" s="18">
        <v>90979922</v>
      </c>
      <c r="C65" s="18" t="s">
        <v>176</v>
      </c>
      <c r="D65" s="18" t="s">
        <v>72</v>
      </c>
      <c r="E65" s="18" t="s">
        <v>293</v>
      </c>
      <c r="F65" s="20" t="s">
        <v>619</v>
      </c>
      <c r="G65" s="18" t="s">
        <v>317</v>
      </c>
      <c r="H65" s="18" t="s">
        <v>317</v>
      </c>
      <c r="I65" s="20" t="s">
        <v>1118</v>
      </c>
      <c r="J65" s="19">
        <f>+VLOOKUP(B65,'BASE CLIENTE'!$A$2:$M$88,7,FALSE)</f>
        <v>136574124</v>
      </c>
      <c r="K65" s="19" t="str">
        <f>+VLOOKUP(B65,'BASE CLIENTE'!$A$2:$M$88,8,FALSE)</f>
        <v>Juan Pablo Pizarro</v>
      </c>
      <c r="L65" s="18"/>
    </row>
    <row r="66" spans="1:12" x14ac:dyDescent="0.25">
      <c r="A66" s="20" t="s">
        <v>1117</v>
      </c>
      <c r="B66" s="18">
        <v>158405598</v>
      </c>
      <c r="C66" s="18" t="s">
        <v>177</v>
      </c>
      <c r="D66" s="18" t="s">
        <v>85</v>
      </c>
      <c r="E66" s="18" t="s">
        <v>294</v>
      </c>
      <c r="F66" s="20" t="s">
        <v>619</v>
      </c>
      <c r="G66" s="18" t="s">
        <v>342</v>
      </c>
      <c r="H66" s="18" t="s">
        <v>342</v>
      </c>
      <c r="I66" s="20" t="s">
        <v>1070</v>
      </c>
      <c r="J66" s="19">
        <f>+VLOOKUP(B66,'BASE CLIENTE'!$A$2:$M$88,7,FALSE)</f>
        <v>130276172</v>
      </c>
      <c r="K66" s="19" t="str">
        <f>+VLOOKUP(B66,'BASE CLIENTE'!$A$2:$M$88,8,FALSE)</f>
        <v>Consuelo Romero</v>
      </c>
      <c r="L66" s="18"/>
    </row>
    <row r="67" spans="1:12" x14ac:dyDescent="0.25">
      <c r="A67" s="20" t="s">
        <v>1117</v>
      </c>
      <c r="B67" s="18" t="s">
        <v>381</v>
      </c>
      <c r="C67" s="18" t="s">
        <v>179</v>
      </c>
      <c r="D67" s="18" t="s">
        <v>180</v>
      </c>
      <c r="E67" s="18" t="s">
        <v>295</v>
      </c>
      <c r="F67" s="20" t="s">
        <v>619</v>
      </c>
      <c r="G67" s="18" t="s">
        <v>343</v>
      </c>
      <c r="H67" s="18" t="s">
        <v>343</v>
      </c>
      <c r="I67" s="20" t="s">
        <v>1123</v>
      </c>
      <c r="J67" s="19">
        <f>+VLOOKUP(B67,'BASE CLIENTE'!$A$2:$M$88,7,FALSE)</f>
        <v>130276172</v>
      </c>
      <c r="K67" s="19" t="str">
        <f>+VLOOKUP(B67,'BASE CLIENTE'!$A$2:$M$88,8,FALSE)</f>
        <v>Consuelo Romero</v>
      </c>
      <c r="L67" s="18"/>
    </row>
    <row r="68" spans="1:12" x14ac:dyDescent="0.25">
      <c r="A68" s="20" t="s">
        <v>1117</v>
      </c>
      <c r="B68" s="18">
        <v>114048119</v>
      </c>
      <c r="C68" s="18" t="s">
        <v>182</v>
      </c>
      <c r="D68" s="18" t="s">
        <v>183</v>
      </c>
      <c r="E68" s="19" t="s">
        <v>296</v>
      </c>
      <c r="F68" s="20" t="s">
        <v>619</v>
      </c>
      <c r="G68" s="18" t="s">
        <v>344</v>
      </c>
      <c r="H68" s="18" t="s">
        <v>344</v>
      </c>
      <c r="I68" s="20" t="s">
        <v>1123</v>
      </c>
      <c r="J68" s="19">
        <f>+VLOOKUP(B68,'BASE CLIENTE'!$A$2:$M$88,7,FALSE)</f>
        <v>156015539</v>
      </c>
      <c r="K68" s="19" t="str">
        <f>+VLOOKUP(B68,'BASE CLIENTE'!$A$2:$M$88,8,FALSE)</f>
        <v>Carlos Olguin</v>
      </c>
      <c r="L68" s="18"/>
    </row>
    <row r="69" spans="1:12" x14ac:dyDescent="0.25">
      <c r="A69" s="20" t="s">
        <v>1117</v>
      </c>
      <c r="B69" s="18">
        <v>73010977</v>
      </c>
      <c r="C69" s="18" t="s">
        <v>185</v>
      </c>
      <c r="D69" s="18" t="s">
        <v>186</v>
      </c>
      <c r="E69" s="37" t="s">
        <v>297</v>
      </c>
      <c r="F69" s="20" t="s">
        <v>619</v>
      </c>
      <c r="G69" s="18" t="s">
        <v>345</v>
      </c>
      <c r="H69" s="18" t="s">
        <v>345</v>
      </c>
      <c r="I69" s="20" t="s">
        <v>1070</v>
      </c>
      <c r="J69" s="19">
        <f>+VLOOKUP(B69,'BASE CLIENTE'!$A$2:$M$88,7,FALSE)</f>
        <v>134917695</v>
      </c>
      <c r="K69" s="19" t="str">
        <f>+VLOOKUP(B69,'BASE CLIENTE'!$A$2:$M$88,8,FALSE)</f>
        <v>Alex Carreño</v>
      </c>
    </row>
    <row r="70" spans="1:12" x14ac:dyDescent="0.25">
      <c r="A70" s="20" t="s">
        <v>1117</v>
      </c>
      <c r="B70" s="18">
        <v>267949042</v>
      </c>
      <c r="C70" s="18" t="s">
        <v>188</v>
      </c>
      <c r="D70" s="18" t="s">
        <v>106</v>
      </c>
      <c r="E70" s="37" t="s">
        <v>298</v>
      </c>
      <c r="F70" s="20" t="s">
        <v>619</v>
      </c>
      <c r="G70" s="18" t="s">
        <v>396</v>
      </c>
      <c r="H70" s="18" t="s">
        <v>396</v>
      </c>
      <c r="I70" s="20" t="s">
        <v>1123</v>
      </c>
      <c r="J70" s="19">
        <f>+VLOOKUP(B70,'BASE CLIENTE'!$A$2:$M$88,7,FALSE)</f>
        <v>161405728</v>
      </c>
      <c r="K70" s="19" t="str">
        <f>+VLOOKUP(B70,'BASE CLIENTE'!$A$2:$M$88,8,FALSE)</f>
        <v>Carlos Concha</v>
      </c>
      <c r="L70" s="18"/>
    </row>
    <row r="71" spans="1:12" x14ac:dyDescent="0.25">
      <c r="A71" s="20" t="s">
        <v>1117</v>
      </c>
      <c r="B71" s="18">
        <v>198258326</v>
      </c>
      <c r="C71" s="18" t="s">
        <v>189</v>
      </c>
      <c r="D71" s="18" t="s">
        <v>94</v>
      </c>
      <c r="E71" s="37" t="s">
        <v>299</v>
      </c>
      <c r="F71" s="20" t="s">
        <v>619</v>
      </c>
      <c r="G71" s="18" t="s">
        <v>346</v>
      </c>
      <c r="H71" s="18" t="s">
        <v>346</v>
      </c>
      <c r="I71" s="20" t="s">
        <v>1123</v>
      </c>
      <c r="J71" s="19">
        <f>+VLOOKUP(B71,'BASE CLIENTE'!$A$2:$M$88,7,FALSE)</f>
        <v>130276172</v>
      </c>
      <c r="K71" s="19" t="str">
        <f>+VLOOKUP(B71,'BASE CLIENTE'!$A$2:$M$88,8,FALSE)</f>
        <v>Consuelo Romero</v>
      </c>
      <c r="L71" s="18"/>
    </row>
    <row r="72" spans="1:12" x14ac:dyDescent="0.25">
      <c r="A72" s="20" t="s">
        <v>1117</v>
      </c>
      <c r="B72" s="18">
        <v>161004960</v>
      </c>
      <c r="C72" s="18" t="s">
        <v>191</v>
      </c>
      <c r="D72" s="18" t="s">
        <v>139</v>
      </c>
      <c r="E72" s="18" t="s">
        <v>300</v>
      </c>
      <c r="F72" s="20" t="s">
        <v>619</v>
      </c>
      <c r="G72" s="18" t="s">
        <v>347</v>
      </c>
      <c r="H72" s="18" t="s">
        <v>347</v>
      </c>
      <c r="I72" s="20" t="s">
        <v>1122</v>
      </c>
      <c r="J72" s="19">
        <f>+VLOOKUP(B72,'BASE CLIENTE'!$A$2:$M$88,7,FALSE)</f>
        <v>167427081</v>
      </c>
      <c r="K72" s="19" t="str">
        <f>+VLOOKUP(B72,'BASE CLIENTE'!$A$2:$M$88,8,FALSE)</f>
        <v>Nathalia Igor</v>
      </c>
      <c r="L72" s="18"/>
    </row>
    <row r="73" spans="1:12" x14ac:dyDescent="0.25">
      <c r="A73" s="20" t="s">
        <v>1117</v>
      </c>
      <c r="B73" s="18" t="s">
        <v>377</v>
      </c>
      <c r="C73" s="18" t="s">
        <v>192</v>
      </c>
      <c r="D73" s="18" t="s">
        <v>193</v>
      </c>
      <c r="E73" s="18" t="s">
        <v>301</v>
      </c>
      <c r="F73" s="20" t="s">
        <v>619</v>
      </c>
      <c r="G73" s="18" t="s">
        <v>348</v>
      </c>
      <c r="H73" s="18" t="s">
        <v>348</v>
      </c>
      <c r="I73" s="20" t="s">
        <v>1122</v>
      </c>
      <c r="J73" s="19">
        <f>+VLOOKUP(B73,'BASE CLIENTE'!$A$2:$M$88,7,FALSE)</f>
        <v>156015539</v>
      </c>
      <c r="K73" s="19" t="str">
        <f>+VLOOKUP(B73,'BASE CLIENTE'!$A$2:$M$88,8,FALSE)</f>
        <v>Carlos Olguin</v>
      </c>
      <c r="L73" s="18"/>
    </row>
    <row r="74" spans="1:12" x14ac:dyDescent="0.25">
      <c r="A74" s="20" t="s">
        <v>1117</v>
      </c>
      <c r="B74" s="18">
        <v>172731309</v>
      </c>
      <c r="C74" s="18" t="s">
        <v>195</v>
      </c>
      <c r="D74" s="18" t="s">
        <v>196</v>
      </c>
      <c r="E74" s="18" t="s">
        <v>302</v>
      </c>
      <c r="F74" s="20" t="s">
        <v>619</v>
      </c>
      <c r="G74" s="18" t="s">
        <v>349</v>
      </c>
      <c r="H74" s="18" t="s">
        <v>349</v>
      </c>
      <c r="I74" s="20" t="s">
        <v>1123</v>
      </c>
      <c r="J74" s="19" t="str">
        <f>+VLOOKUP(B74,'BASE CLIENTE'!$A$2:$M$88,7,FALSE)</f>
        <v>10462622K</v>
      </c>
      <c r="K74" s="19" t="str">
        <f>+VLOOKUP(B74,'BASE CLIENTE'!$A$2:$M$88,8,FALSE)</f>
        <v>Luis Rubio</v>
      </c>
      <c r="L74" s="18"/>
    </row>
    <row r="75" spans="1:12" x14ac:dyDescent="0.25">
      <c r="A75" s="20" t="s">
        <v>1117</v>
      </c>
      <c r="B75" s="18">
        <v>170859634</v>
      </c>
      <c r="C75" s="18" t="s">
        <v>198</v>
      </c>
      <c r="D75" s="18" t="s">
        <v>199</v>
      </c>
      <c r="E75" s="38" t="s">
        <v>303</v>
      </c>
      <c r="F75" s="20" t="s">
        <v>619</v>
      </c>
      <c r="G75" s="18" t="s">
        <v>350</v>
      </c>
      <c r="H75" s="18" t="s">
        <v>350</v>
      </c>
      <c r="I75" s="20" t="s">
        <v>1119</v>
      </c>
      <c r="J75" s="19">
        <f>+VLOOKUP(B75,'BASE CLIENTE'!$A$2:$M$88,7,FALSE)</f>
        <v>130276172</v>
      </c>
      <c r="K75" s="19" t="str">
        <f>+VLOOKUP(B75,'BASE CLIENTE'!$A$2:$M$88,8,FALSE)</f>
        <v>Consuelo Romero</v>
      </c>
      <c r="L75" s="18"/>
    </row>
    <row r="76" spans="1:12" x14ac:dyDescent="0.25">
      <c r="A76" s="20" t="s">
        <v>1117</v>
      </c>
      <c r="B76" s="18" t="s">
        <v>378</v>
      </c>
      <c r="C76" s="18" t="s">
        <v>200</v>
      </c>
      <c r="D76" s="18" t="s">
        <v>121</v>
      </c>
      <c r="E76" s="18" t="s">
        <v>304</v>
      </c>
      <c r="F76" s="20" t="s">
        <v>619</v>
      </c>
      <c r="G76" s="18" t="s">
        <v>317</v>
      </c>
      <c r="H76" s="18" t="s">
        <v>317</v>
      </c>
      <c r="I76" s="20" t="s">
        <v>1118</v>
      </c>
      <c r="J76" s="19">
        <f>+VLOOKUP(B76,'BASE CLIENTE'!$A$2:$M$88,7,FALSE)</f>
        <v>103741106</v>
      </c>
      <c r="K76" s="19" t="str">
        <f>+VLOOKUP(B76,'BASE CLIENTE'!$A$2:$M$88,8,FALSE)</f>
        <v>Francisco Rojas</v>
      </c>
      <c r="L76" s="18"/>
    </row>
    <row r="77" spans="1:12" x14ac:dyDescent="0.25">
      <c r="A77" s="20" t="s">
        <v>1117</v>
      </c>
      <c r="B77" s="80">
        <v>138946908</v>
      </c>
      <c r="C77" s="18" t="s">
        <v>202</v>
      </c>
      <c r="D77" s="18" t="s">
        <v>203</v>
      </c>
      <c r="E77" s="38" t="s">
        <v>305</v>
      </c>
      <c r="F77" s="20" t="s">
        <v>619</v>
      </c>
      <c r="G77" s="18" t="s">
        <v>351</v>
      </c>
      <c r="H77" s="18" t="s">
        <v>351</v>
      </c>
      <c r="I77" s="20" t="s">
        <v>1124</v>
      </c>
      <c r="J77" s="19">
        <f>+VLOOKUP(B77,'BASE CLIENTE'!$A$2:$M$88,7,FALSE)</f>
        <v>97120323</v>
      </c>
      <c r="K77" s="19" t="str">
        <f>+VLOOKUP(B77,'BASE CLIENTE'!$A$2:$M$88,8,FALSE)</f>
        <v>Maria Kenesich</v>
      </c>
      <c r="L77" s="18"/>
    </row>
    <row r="78" spans="1:12" x14ac:dyDescent="0.25">
      <c r="A78" s="20" t="s">
        <v>1117</v>
      </c>
      <c r="B78" s="18">
        <v>157359940</v>
      </c>
      <c r="C78" s="18" t="s">
        <v>204</v>
      </c>
      <c r="D78" s="18" t="s">
        <v>205</v>
      </c>
      <c r="E78" s="18" t="s">
        <v>306</v>
      </c>
      <c r="F78" s="20" t="s">
        <v>619</v>
      </c>
      <c r="G78" s="18" t="s">
        <v>317</v>
      </c>
      <c r="H78" s="18" t="s">
        <v>317</v>
      </c>
      <c r="I78" s="20" t="s">
        <v>1118</v>
      </c>
      <c r="J78" s="19">
        <f>+VLOOKUP(B78,'BASE CLIENTE'!$A$2:$M$88,7,FALSE)</f>
        <v>70377810</v>
      </c>
      <c r="K78" s="19" t="str">
        <f>+VLOOKUP(B78,'BASE CLIENTE'!$A$2:$M$88,8,FALSE)</f>
        <v>Leopoldo Brandenburg</v>
      </c>
      <c r="L78" s="18"/>
    </row>
    <row r="79" spans="1:12" x14ac:dyDescent="0.25">
      <c r="A79" s="20" t="s">
        <v>1117</v>
      </c>
      <c r="B79" s="18">
        <v>186376927</v>
      </c>
      <c r="C79" s="18" t="s">
        <v>207</v>
      </c>
      <c r="D79" s="18" t="s">
        <v>197</v>
      </c>
      <c r="E79" s="18" t="s">
        <v>307</v>
      </c>
      <c r="F79" s="20" t="s">
        <v>619</v>
      </c>
      <c r="G79" s="18" t="s">
        <v>352</v>
      </c>
      <c r="H79" s="18" t="s">
        <v>352</v>
      </c>
      <c r="I79" s="20" t="s">
        <v>1123</v>
      </c>
      <c r="J79" s="19">
        <f>+VLOOKUP(B79,'BASE CLIENTE'!$A$2:$M$88,7,FALSE)</f>
        <v>130276172</v>
      </c>
      <c r="K79" s="19" t="str">
        <f>+VLOOKUP(B79,'BASE CLIENTE'!$A$2:$M$88,8,FALSE)</f>
        <v>Consuelo Romero</v>
      </c>
      <c r="L79" s="18"/>
    </row>
    <row r="80" spans="1:12" x14ac:dyDescent="0.25">
      <c r="A80" s="20" t="s">
        <v>1117</v>
      </c>
      <c r="B80" s="18">
        <v>155197633</v>
      </c>
      <c r="C80" s="18" t="s">
        <v>209</v>
      </c>
      <c r="D80" s="18" t="s">
        <v>139</v>
      </c>
      <c r="E80" s="18" t="s">
        <v>308</v>
      </c>
      <c r="F80" s="20" t="s">
        <v>619</v>
      </c>
      <c r="G80" s="18" t="s">
        <v>353</v>
      </c>
      <c r="H80" s="18" t="s">
        <v>353</v>
      </c>
      <c r="I80" s="20" t="s">
        <v>1118</v>
      </c>
      <c r="J80" s="19" t="str">
        <f>+VLOOKUP(B80,'BASE CLIENTE'!$A$2:$M$88,7,FALSE)</f>
        <v>9970747K</v>
      </c>
      <c r="K80" s="19" t="str">
        <f>+VLOOKUP(B80,'BASE CLIENTE'!$A$2:$M$88,8,FALSE)</f>
        <v>Arnaldo Castillo</v>
      </c>
      <c r="L80" s="18"/>
    </row>
    <row r="81" spans="1:12" x14ac:dyDescent="0.25">
      <c r="A81" s="20" t="s">
        <v>1117</v>
      </c>
      <c r="B81" s="18">
        <v>258624734</v>
      </c>
      <c r="C81" s="18" t="s">
        <v>211</v>
      </c>
      <c r="D81" s="18" t="s">
        <v>212</v>
      </c>
      <c r="E81" s="18" t="s">
        <v>309</v>
      </c>
      <c r="F81" s="20" t="s">
        <v>619</v>
      </c>
      <c r="G81" s="18" t="s">
        <v>317</v>
      </c>
      <c r="H81" s="18" t="s">
        <v>317</v>
      </c>
      <c r="I81" s="20" t="s">
        <v>1118</v>
      </c>
      <c r="J81" s="19">
        <f>+VLOOKUP(B81,'BASE CLIENTE'!$A$2:$M$88,7,FALSE)</f>
        <v>136574124</v>
      </c>
      <c r="K81" s="19" t="str">
        <f>+VLOOKUP(B81,'BASE CLIENTE'!$A$2:$M$88,8,FALSE)</f>
        <v>Juan Pablo Pizarro</v>
      </c>
      <c r="L81" s="18"/>
    </row>
    <row r="82" spans="1:12" x14ac:dyDescent="0.25">
      <c r="A82" s="20" t="s">
        <v>1117</v>
      </c>
      <c r="B82" s="18">
        <v>260709143</v>
      </c>
      <c r="C82" s="18" t="s">
        <v>214</v>
      </c>
      <c r="D82" s="18" t="s">
        <v>215</v>
      </c>
      <c r="E82" s="18" t="s">
        <v>310</v>
      </c>
      <c r="F82" s="20" t="s">
        <v>619</v>
      </c>
      <c r="G82" s="18" t="s">
        <v>353</v>
      </c>
      <c r="H82" s="18" t="s">
        <v>353</v>
      </c>
      <c r="I82" s="20" t="s">
        <v>1118</v>
      </c>
      <c r="J82" s="19">
        <f>+VLOOKUP(B82,'BASE CLIENTE'!$A$2:$M$88,7,FALSE)</f>
        <v>70377810</v>
      </c>
      <c r="K82" s="19" t="str">
        <f>+VLOOKUP(B82,'BASE CLIENTE'!$A$2:$M$88,8,FALSE)</f>
        <v>Leopoldo Brandenburg</v>
      </c>
      <c r="L82" s="18"/>
    </row>
    <row r="83" spans="1:12" x14ac:dyDescent="0.25">
      <c r="A83" s="20" t="s">
        <v>1117</v>
      </c>
      <c r="B83" s="18">
        <v>179643634</v>
      </c>
      <c r="C83" s="18" t="s">
        <v>217</v>
      </c>
      <c r="D83" s="18" t="s">
        <v>218</v>
      </c>
      <c r="E83" s="18" t="s">
        <v>311</v>
      </c>
      <c r="F83" s="20" t="s">
        <v>619</v>
      </c>
      <c r="G83" s="18" t="s">
        <v>354</v>
      </c>
      <c r="H83" s="18" t="s">
        <v>354</v>
      </c>
      <c r="I83" s="20" t="s">
        <v>1119</v>
      </c>
      <c r="J83" s="19">
        <f>+VLOOKUP(B83,'BASE CLIENTE'!$A$2:$M$88,7,FALSE)</f>
        <v>54366043</v>
      </c>
      <c r="K83" s="19" t="str">
        <f>+VLOOKUP(B83,'BASE CLIENTE'!$A$2:$M$88,8,FALSE)</f>
        <v>Glauco Aracena</v>
      </c>
      <c r="L83" s="18"/>
    </row>
    <row r="84" spans="1:12" x14ac:dyDescent="0.25">
      <c r="A84" s="20" t="s">
        <v>1117</v>
      </c>
      <c r="B84" s="18">
        <v>259363608</v>
      </c>
      <c r="C84" s="18" t="s">
        <v>220</v>
      </c>
      <c r="D84" s="18" t="s">
        <v>221</v>
      </c>
      <c r="E84" s="18" t="s">
        <v>312</v>
      </c>
      <c r="F84" s="20" t="s">
        <v>619</v>
      </c>
      <c r="G84" s="18" t="s">
        <v>317</v>
      </c>
      <c r="H84" s="18" t="s">
        <v>317</v>
      </c>
      <c r="I84" s="20" t="s">
        <v>1118</v>
      </c>
      <c r="J84" s="19">
        <f>+VLOOKUP(B84,'BASE CLIENTE'!$A$2:$M$88,7,FALSE)</f>
        <v>136574124</v>
      </c>
      <c r="K84" s="19" t="str">
        <f>+VLOOKUP(B84,'BASE CLIENTE'!$A$2:$M$88,8,FALSE)</f>
        <v>Juan Pablo Pizarro</v>
      </c>
      <c r="L84" s="18"/>
    </row>
    <row r="85" spans="1:12" x14ac:dyDescent="0.25">
      <c r="A85" s="20" t="s">
        <v>1117</v>
      </c>
      <c r="B85" s="18">
        <v>82950516</v>
      </c>
      <c r="C85" s="18" t="s">
        <v>222</v>
      </c>
      <c r="D85" s="18" t="s">
        <v>223</v>
      </c>
      <c r="E85" s="18" t="s">
        <v>313</v>
      </c>
      <c r="F85" s="20" t="s">
        <v>619</v>
      </c>
      <c r="G85" s="18" t="s">
        <v>317</v>
      </c>
      <c r="H85" s="18" t="s">
        <v>317</v>
      </c>
      <c r="I85" s="20" t="s">
        <v>1118</v>
      </c>
      <c r="J85" s="19">
        <f>+VLOOKUP(B85,'BASE CLIENTE'!$A$2:$M$88,7,FALSE)</f>
        <v>103741106</v>
      </c>
      <c r="K85" s="19" t="str">
        <f>+VLOOKUP(B85,'BASE CLIENTE'!$A$2:$M$88,8,FALSE)</f>
        <v>Francisco Rojas</v>
      </c>
      <c r="L85" s="18"/>
    </row>
    <row r="86" spans="1:12" x14ac:dyDescent="0.25">
      <c r="A86" s="20" t="s">
        <v>1117</v>
      </c>
      <c r="B86" s="18">
        <v>141302485</v>
      </c>
      <c r="C86" s="18" t="s">
        <v>225</v>
      </c>
      <c r="D86" s="18" t="s">
        <v>226</v>
      </c>
      <c r="E86" s="18" t="s">
        <v>314</v>
      </c>
      <c r="F86" s="20" t="s">
        <v>619</v>
      </c>
      <c r="G86" s="18" t="s">
        <v>317</v>
      </c>
      <c r="H86" s="18" t="s">
        <v>317</v>
      </c>
      <c r="I86" s="20" t="s">
        <v>1118</v>
      </c>
      <c r="J86" s="19">
        <f>+VLOOKUP(B86,'BASE CLIENTE'!$A$2:$M$88,7,FALSE)</f>
        <v>103741106</v>
      </c>
      <c r="K86" s="19" t="str">
        <f>+VLOOKUP(B86,'BASE CLIENTE'!$A$2:$M$88,8,FALSE)</f>
        <v>Francisco Rojas</v>
      </c>
      <c r="L86" s="18"/>
    </row>
    <row r="87" spans="1:12" x14ac:dyDescent="0.25">
      <c r="A87" s="20" t="s">
        <v>1117</v>
      </c>
      <c r="B87" s="18" t="s">
        <v>376</v>
      </c>
      <c r="C87" s="18" t="s">
        <v>227</v>
      </c>
      <c r="D87" s="18" t="s">
        <v>228</v>
      </c>
      <c r="E87" s="18" t="s">
        <v>315</v>
      </c>
      <c r="F87" s="20" t="s">
        <v>619</v>
      </c>
      <c r="G87" s="18" t="s">
        <v>325</v>
      </c>
      <c r="H87" s="18" t="s">
        <v>325</v>
      </c>
      <c r="I87" s="20" t="s">
        <v>1070</v>
      </c>
      <c r="J87" s="19">
        <f>+VLOOKUP(B87,'BASE CLIENTE'!$A$2:$M$88,7,FALSE)</f>
        <v>139338243</v>
      </c>
      <c r="K87" s="19" t="str">
        <f>+VLOOKUP(B87,'BASE CLIENTE'!$A$2:$M$88,8,FALSE)</f>
        <v>Jose Luis Otarola</v>
      </c>
      <c r="L87" s="18"/>
    </row>
    <row r="88" spans="1:12" x14ac:dyDescent="0.25">
      <c r="A88" s="20" t="s">
        <v>1117</v>
      </c>
      <c r="B88" s="18">
        <v>12160899</v>
      </c>
      <c r="C88" s="18" t="s">
        <v>398</v>
      </c>
      <c r="D88" s="18" t="s">
        <v>399</v>
      </c>
      <c r="E88" s="18" t="s">
        <v>400</v>
      </c>
      <c r="F88" s="20" t="s">
        <v>619</v>
      </c>
      <c r="I88" s="20" t="s">
        <v>1121</v>
      </c>
      <c r="J88" s="19"/>
    </row>
  </sheetData>
  <autoFilter ref="A1:M88" xr:uid="{17C8EEEB-202B-40E9-9BB0-F2E14B7B5D12}"/>
  <conditionalFormatting sqref="B2:B19 B21:B28 B30:B51 B53:B76 B78:B88">
    <cfRule type="expression" dxfId="126" priority="92">
      <formula>CELL("DIRECCION")=ADDRESS(ROW(),COLUMN())</formula>
    </cfRule>
  </conditionalFormatting>
  <conditionalFormatting sqref="C2:D88">
    <cfRule type="expression" dxfId="125" priority="91">
      <formula>CELL("DIRECCION")=ADDRESS(ROW(),COLUMN())</formula>
    </cfRule>
  </conditionalFormatting>
  <conditionalFormatting sqref="E2:E88">
    <cfRule type="expression" dxfId="124" priority="90">
      <formula>CELL("DIRECCION")=ADDRESS(ROW(),COLUMN())</formula>
    </cfRule>
  </conditionalFormatting>
  <conditionalFormatting sqref="H2:H33">
    <cfRule type="expression" dxfId="123" priority="89">
      <formula>CELL("DIRECCION")=ADDRESS(ROW(),COLUMN())</formula>
    </cfRule>
  </conditionalFormatting>
  <conditionalFormatting sqref="H34:H87">
    <cfRule type="expression" dxfId="122" priority="88">
      <formula>CELL("DIRECCION")=ADDRESS(ROW(),COLUMN())</formula>
    </cfRule>
  </conditionalFormatting>
  <conditionalFormatting sqref="G2:G33">
    <cfRule type="expression" dxfId="121" priority="70">
      <formula>CELL("DIRECCION")=ADDRESS(ROW(),COLUMN())</formula>
    </cfRule>
  </conditionalFormatting>
  <conditionalFormatting sqref="G34:G87">
    <cfRule type="expression" dxfId="120" priority="69">
      <formula>CELL("DIRECCION")=ADDRESS(ROW(),COLUMN())</formula>
    </cfRule>
  </conditionalFormatting>
  <conditionalFormatting sqref="J2:J33 J35:J88">
    <cfRule type="expression" dxfId="119" priority="68">
      <formula>CELL("DIRECCION")=ADDRESS(ROW(),COLUMN())</formula>
    </cfRule>
  </conditionalFormatting>
  <conditionalFormatting sqref="L2:L4 L32:L33 L6:L7 L10:L13 L15:L28 L39:L44 L47:L68 L75:L87">
    <cfRule type="expression" dxfId="117" priority="66">
      <formula>CELL("DIRECCION")=ADDRESS(ROW(),COLUMN())</formula>
    </cfRule>
  </conditionalFormatting>
  <conditionalFormatting sqref="L30">
    <cfRule type="expression" dxfId="116" priority="56">
      <formula>CELL("DIRECCION")=ADDRESS(ROW(),COLUMN())</formula>
    </cfRule>
  </conditionalFormatting>
  <conditionalFormatting sqref="L35">
    <cfRule type="expression" dxfId="114" priority="53">
      <formula>CELL("DIRECCION")=ADDRESS(ROW(),COLUMN())</formula>
    </cfRule>
  </conditionalFormatting>
  <conditionalFormatting sqref="L36">
    <cfRule type="expression" dxfId="112" priority="50">
      <formula>CELL("DIRECCION")=ADDRESS(ROW(),COLUMN())</formula>
    </cfRule>
  </conditionalFormatting>
  <conditionalFormatting sqref="L38">
    <cfRule type="expression" dxfId="110" priority="47">
      <formula>CELL("DIRECCION")=ADDRESS(ROW(),COLUMN())</formula>
    </cfRule>
  </conditionalFormatting>
  <conditionalFormatting sqref="L70">
    <cfRule type="expression" dxfId="108" priority="34">
      <formula>CELL("DIRECCION")=ADDRESS(ROW(),COLUMN())</formula>
    </cfRule>
  </conditionalFormatting>
  <conditionalFormatting sqref="L71">
    <cfRule type="expression" dxfId="106" priority="31">
      <formula>CELL("DIRECCION")=ADDRESS(ROW(),COLUMN())</formula>
    </cfRule>
  </conditionalFormatting>
  <conditionalFormatting sqref="L72">
    <cfRule type="expression" dxfId="104" priority="28">
      <formula>CELL("DIRECCION")=ADDRESS(ROW(),COLUMN())</formula>
    </cfRule>
  </conditionalFormatting>
  <conditionalFormatting sqref="L73">
    <cfRule type="expression" dxfId="102" priority="25">
      <formula>CELL("DIRECCION")=ADDRESS(ROW(),COLUMN())</formula>
    </cfRule>
  </conditionalFormatting>
  <conditionalFormatting sqref="L74">
    <cfRule type="expression" dxfId="100" priority="22">
      <formula>CELL("DIRECCION")=ADDRESS(ROW(),COLUMN())</formula>
    </cfRule>
  </conditionalFormatting>
  <conditionalFormatting sqref="L14">
    <cfRule type="expression" dxfId="99" priority="15">
      <formula>CELL("DIRECCION")=ADDRESS(ROW(),COLUMN())</formula>
    </cfRule>
  </conditionalFormatting>
  <conditionalFormatting sqref="J34">
    <cfRule type="expression" dxfId="94" priority="5">
      <formula>CELL("DIRECCION")=ADDRESS(ROW(),COLUMN())</formula>
    </cfRule>
  </conditionalFormatting>
  <conditionalFormatting sqref="B20">
    <cfRule type="expression" dxfId="93" priority="4">
      <formula>CELL("DIRECCION")=ADDRESS(ROW(),COLUMN())</formula>
    </cfRule>
  </conditionalFormatting>
  <conditionalFormatting sqref="B29">
    <cfRule type="expression" dxfId="92" priority="3">
      <formula>CELL("DIRECCION")=ADDRESS(ROW(),COLUMN())</formula>
    </cfRule>
  </conditionalFormatting>
  <conditionalFormatting sqref="K2:K87">
    <cfRule type="expression" dxfId="91" priority="2">
      <formula>CELL("DIRECCION")=ADDRESS(ROW(),COLUMN())</formula>
    </cfRule>
  </conditionalFormatting>
  <conditionalFormatting sqref="B1:B76 B78:B1048576">
    <cfRule type="duplicateValues" dxfId="16" priority="1"/>
  </conditionalFormatting>
  <hyperlinks>
    <hyperlink ref="E43" r:id="rId1" display="mailto:KALAMOS@AXON-PHARMA.COM" xr:uid="{89B4B7BE-A148-4666-B031-F1391827DE3B}"/>
    <hyperlink ref="E39" r:id="rId2" xr:uid="{D2AFFD29-195B-444D-9FE3-2B27208C50A4}"/>
    <hyperlink ref="E50" r:id="rId3" xr:uid="{9FC78B5F-4C1E-4334-A1BE-2D76EA070E06}"/>
    <hyperlink ref="E51" r:id="rId4" xr:uid="{6DFADF67-5921-4B00-86CA-F93D07FEA594}"/>
    <hyperlink ref="E52" r:id="rId5" xr:uid="{3C828EA6-BCF9-491F-8BE7-627421363F95}"/>
    <hyperlink ref="E53" r:id="rId6" xr:uid="{8641F98A-EFE9-4165-A98A-27632FC9375A}"/>
    <hyperlink ref="E54" r:id="rId7" xr:uid="{ABFF6889-4F28-4D5D-B6E3-545452ABF9B9}"/>
    <hyperlink ref="E55" r:id="rId8" xr:uid="{83DF1E37-D147-484E-B0E1-22391A2B408F}"/>
    <hyperlink ref="E57" r:id="rId9" xr:uid="{E763A626-A460-4330-B239-05EA12B16DBE}"/>
    <hyperlink ref="E56" r:id="rId10" xr:uid="{0247DCAC-A0EF-45A0-97FF-51763FD20F78}"/>
    <hyperlink ref="E58" r:id="rId11" xr:uid="{F1ABFD5E-18DC-4B59-9D04-DF89B13B1E0B}"/>
    <hyperlink ref="E59" r:id="rId12" xr:uid="{9F898680-C017-4E9D-A305-4A08F83FF542}"/>
    <hyperlink ref="E61" r:id="rId13" xr:uid="{25A3E17E-C004-45C2-A0E1-A10DE0491244}"/>
    <hyperlink ref="E60" r:id="rId14" xr:uid="{910EAD52-B1A6-4363-BA77-C33B23394407}"/>
    <hyperlink ref="E62" r:id="rId15" xr:uid="{732B4D94-B321-46F5-A0E8-22B9FDE7D4F9}"/>
    <hyperlink ref="E63" r:id="rId16" xr:uid="{F87C0B81-4B36-4BFC-A43B-EAA0C9DA4548}"/>
    <hyperlink ref="E64" r:id="rId17" xr:uid="{B3B06DE8-7D36-4CA5-BD30-DF405F6C40B4}"/>
    <hyperlink ref="E65" r:id="rId18" xr:uid="{EE351719-0A89-45E3-A2FB-96488F57DF63}"/>
    <hyperlink ref="E66" r:id="rId19" xr:uid="{53B2042A-2A20-40D2-87DA-1ACD027E45EA}"/>
    <hyperlink ref="E67" r:id="rId20" xr:uid="{7FAF3C7C-9B30-447B-9550-19B524DC609A}"/>
    <hyperlink ref="E68" r:id="rId21" xr:uid="{741BA246-3DE4-49C7-AE08-BA3C62534939}"/>
    <hyperlink ref="E69" r:id="rId22" xr:uid="{386DC650-C92B-43C6-9BC3-2DF84CE0CC17}"/>
    <hyperlink ref="E70" r:id="rId23" xr:uid="{6B67D47E-2966-445E-A0D6-6CCCC507EA0F}"/>
    <hyperlink ref="E71" r:id="rId24" xr:uid="{6E6A1BA4-6134-4422-A6ED-AAC1366B1EB4}"/>
    <hyperlink ref="E73" r:id="rId25" xr:uid="{9BC4298F-76D6-435A-841F-308B84CFDEEB}"/>
    <hyperlink ref="E72" r:id="rId26" xr:uid="{0E2F1901-5CC0-4B4F-A667-803369941890}"/>
    <hyperlink ref="E74" r:id="rId27" xr:uid="{A47B3024-1D5E-4523-BE02-ADCB18F688A9}"/>
    <hyperlink ref="E77" r:id="rId28" xr:uid="{C394B35D-75B5-448A-BA79-56CF31E532E4}"/>
    <hyperlink ref="E76" r:id="rId29" xr:uid="{EADDACBF-3D7A-4339-B64A-80037E89C204}"/>
    <hyperlink ref="E75" r:id="rId30" xr:uid="{3485CD84-4F5D-4CA6-9EA9-162F4914294F}"/>
    <hyperlink ref="E78" r:id="rId31" xr:uid="{E65DC1C4-6429-4D7B-BA6F-A0182E5614F9}"/>
    <hyperlink ref="E84" r:id="rId32" xr:uid="{B6F79780-A90A-4475-B82D-848048E596A6}"/>
    <hyperlink ref="E83" r:id="rId33" xr:uid="{4F571892-FD7C-4DAA-8D44-105063E7D217}"/>
    <hyperlink ref="E85" r:id="rId34" xr:uid="{056E13AC-E716-4189-8571-D736474C2AA6}"/>
    <hyperlink ref="E86" r:id="rId35" xr:uid="{C6789C19-0181-450E-8543-F9D7FBB4C2EB}"/>
    <hyperlink ref="E87" r:id="rId36" xr:uid="{0321A369-E010-4F80-B231-F1EE44F6C90A}"/>
    <hyperlink ref="E88" r:id="rId37" xr:uid="{47817D08-4D07-402F-9C36-88205EF79B30}"/>
  </hyperlinks>
  <pageMargins left="0.7" right="0.7" top="0.75" bottom="0.75" header="0.3" footer="0.3"/>
  <legacyDrawing r:id="rId38"/>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ADF62-6DB9-4FE7-A235-9097983C267A}">
  <dimension ref="A1:M88"/>
  <sheetViews>
    <sheetView workbookViewId="0">
      <pane xSplit="1" topLeftCell="F1" activePane="topRight" state="frozen"/>
      <selection pane="topRight" activeCell="M1" sqref="M1"/>
    </sheetView>
  </sheetViews>
  <sheetFormatPr baseColWidth="10" defaultColWidth="10.81640625" defaultRowHeight="10.5" x14ac:dyDescent="0.25"/>
  <cols>
    <col min="1" max="1" width="11.6328125" style="31" bestFit="1" customWidth="1"/>
    <col min="2" max="2" width="15.26953125" style="28" bestFit="1" customWidth="1"/>
    <col min="3" max="3" width="13.453125" style="28" bestFit="1" customWidth="1"/>
    <col min="4" max="4" width="13.81640625" style="28" bestFit="1" customWidth="1"/>
    <col min="5" max="5" width="20.36328125" style="28" bestFit="1" customWidth="1"/>
    <col min="6" max="6" width="43.453125" style="28" bestFit="1" customWidth="1"/>
    <col min="7" max="7" width="10.7265625" style="28" bestFit="1" customWidth="1"/>
    <col min="8" max="8" width="13.90625" style="28" bestFit="1" customWidth="1"/>
    <col min="9" max="9" width="24.453125" style="28" bestFit="1" customWidth="1"/>
    <col min="10" max="10" width="12.26953125" style="30" bestFit="1" customWidth="1"/>
    <col min="11" max="11" width="13.7265625" style="28" bestFit="1" customWidth="1"/>
    <col min="12" max="12" width="11.90625" style="28" bestFit="1" customWidth="1"/>
    <col min="13" max="13" width="19.7265625" style="28" bestFit="1" customWidth="1"/>
    <col min="14" max="16384" width="10.81640625" style="28"/>
  </cols>
  <sheetData>
    <row r="1" spans="1:13" ht="21" x14ac:dyDescent="0.25">
      <c r="A1" s="26" t="s">
        <v>0</v>
      </c>
      <c r="B1" s="24" t="s">
        <v>1</v>
      </c>
      <c r="C1" s="24" t="s">
        <v>2</v>
      </c>
      <c r="D1" s="24" t="s">
        <v>3</v>
      </c>
      <c r="E1" s="24" t="s">
        <v>229</v>
      </c>
      <c r="F1" s="24" t="s">
        <v>316</v>
      </c>
      <c r="G1" s="24" t="s">
        <v>372</v>
      </c>
      <c r="H1" s="24" t="s">
        <v>355</v>
      </c>
      <c r="I1" s="25" t="s">
        <v>383</v>
      </c>
      <c r="J1" s="27" t="s">
        <v>401</v>
      </c>
      <c r="K1" s="27" t="s">
        <v>402</v>
      </c>
      <c r="L1" s="27" t="s">
        <v>403</v>
      </c>
      <c r="M1" s="27" t="s">
        <v>1126</v>
      </c>
    </row>
    <row r="2" spans="1:13" x14ac:dyDescent="0.25">
      <c r="A2" s="31">
        <v>133686851</v>
      </c>
      <c r="B2" s="28" t="s">
        <v>4</v>
      </c>
      <c r="C2" s="28" t="s">
        <v>5</v>
      </c>
      <c r="D2" s="28" t="s">
        <v>5</v>
      </c>
      <c r="E2" s="30" t="s">
        <v>230</v>
      </c>
      <c r="F2" s="28" t="s">
        <v>317</v>
      </c>
      <c r="G2" s="28">
        <v>136574124</v>
      </c>
      <c r="H2" s="28" t="s">
        <v>356</v>
      </c>
      <c r="I2" s="28" t="s">
        <v>384</v>
      </c>
      <c r="J2" s="30">
        <v>139338243</v>
      </c>
      <c r="K2" s="28" t="s">
        <v>404</v>
      </c>
      <c r="L2" s="28" t="s">
        <v>389</v>
      </c>
      <c r="M2" s="28">
        <f>+VLOOKUP(A2,'OBJ ORIGINALES'!$A$3:$T$493,18,FALSE)</f>
        <v>0</v>
      </c>
    </row>
    <row r="3" spans="1:13" x14ac:dyDescent="0.25">
      <c r="A3" s="31">
        <v>136857053</v>
      </c>
      <c r="B3" s="28" t="s">
        <v>6</v>
      </c>
      <c r="C3" s="28" t="s">
        <v>7</v>
      </c>
      <c r="D3" s="28" t="s">
        <v>8</v>
      </c>
      <c r="E3" s="30" t="s">
        <v>231</v>
      </c>
      <c r="F3" s="28" t="s">
        <v>317</v>
      </c>
      <c r="G3" s="28">
        <v>103741106</v>
      </c>
      <c r="H3" s="28" t="s">
        <v>357</v>
      </c>
      <c r="I3" s="28" t="s">
        <v>384</v>
      </c>
      <c r="J3" s="30">
        <v>139338243</v>
      </c>
      <c r="K3" s="28" t="s">
        <v>404</v>
      </c>
      <c r="L3" s="28" t="s">
        <v>389</v>
      </c>
      <c r="M3" s="28">
        <f>+VLOOKUP(A3,'OBJ ORIGINALES'!$A$3:$T$493,18,FALSE)</f>
        <v>0</v>
      </c>
    </row>
    <row r="4" spans="1:13" x14ac:dyDescent="0.25">
      <c r="A4" s="31">
        <v>166243394</v>
      </c>
      <c r="B4" s="28" t="s">
        <v>9</v>
      </c>
      <c r="C4" s="28" t="s">
        <v>10</v>
      </c>
      <c r="D4" s="28" t="s">
        <v>11</v>
      </c>
      <c r="E4" s="30" t="s">
        <v>232</v>
      </c>
      <c r="F4" s="28" t="s">
        <v>317</v>
      </c>
      <c r="G4" s="28">
        <v>136574124</v>
      </c>
      <c r="H4" s="28" t="s">
        <v>356</v>
      </c>
      <c r="I4" s="28" t="s">
        <v>384</v>
      </c>
      <c r="J4" s="30">
        <v>139338243</v>
      </c>
      <c r="K4" s="28" t="s">
        <v>404</v>
      </c>
      <c r="L4" s="28" t="s">
        <v>389</v>
      </c>
      <c r="M4" s="28">
        <f>+VLOOKUP(A4,'OBJ ORIGINALES'!$A$3:$T$493,18,FALSE)</f>
        <v>0</v>
      </c>
    </row>
    <row r="5" spans="1:13" x14ac:dyDescent="0.25">
      <c r="A5" s="31">
        <v>157652176</v>
      </c>
      <c r="B5" s="28" t="s">
        <v>12</v>
      </c>
      <c r="C5" s="28" t="s">
        <v>13</v>
      </c>
      <c r="D5" s="28" t="s">
        <v>14</v>
      </c>
      <c r="E5" s="30" t="s">
        <v>233</v>
      </c>
      <c r="F5" s="28" t="s">
        <v>318</v>
      </c>
      <c r="G5" s="28">
        <v>134917695</v>
      </c>
      <c r="H5" s="28" t="s">
        <v>358</v>
      </c>
      <c r="I5" s="28" t="s">
        <v>385</v>
      </c>
      <c r="J5" s="28">
        <v>130276172</v>
      </c>
      <c r="K5" s="28" t="s">
        <v>369</v>
      </c>
      <c r="M5" s="28">
        <f>+VLOOKUP(A5,'OBJ ORIGINALES'!$A$3:$T$493,18,FALSE)</f>
        <v>0</v>
      </c>
    </row>
    <row r="6" spans="1:13" x14ac:dyDescent="0.25">
      <c r="A6" s="31">
        <v>158992833</v>
      </c>
      <c r="B6" s="28" t="s">
        <v>15</v>
      </c>
      <c r="C6" s="28" t="s">
        <v>16</v>
      </c>
      <c r="D6" s="28" t="s">
        <v>17</v>
      </c>
      <c r="E6" s="30" t="s">
        <v>234</v>
      </c>
      <c r="F6" s="28" t="s">
        <v>317</v>
      </c>
      <c r="G6" s="28">
        <v>103741106</v>
      </c>
      <c r="H6" s="28" t="s">
        <v>357</v>
      </c>
      <c r="I6" s="28" t="s">
        <v>384</v>
      </c>
      <c r="J6" s="30">
        <v>139338243</v>
      </c>
      <c r="K6" s="28" t="s">
        <v>404</v>
      </c>
      <c r="L6" s="28" t="s">
        <v>389</v>
      </c>
      <c r="M6" s="28">
        <f>+VLOOKUP(A6,'OBJ ORIGINALES'!$A$3:$T$493,18,FALSE)</f>
        <v>0</v>
      </c>
    </row>
    <row r="7" spans="1:13" x14ac:dyDescent="0.25">
      <c r="A7" s="31">
        <v>160746386</v>
      </c>
      <c r="B7" s="28" t="s">
        <v>18</v>
      </c>
      <c r="C7" s="28" t="s">
        <v>19</v>
      </c>
      <c r="D7" s="28" t="s">
        <v>20</v>
      </c>
      <c r="E7" s="30" t="s">
        <v>235</v>
      </c>
      <c r="F7" s="28" t="s">
        <v>319</v>
      </c>
      <c r="G7" s="28">
        <v>97120323</v>
      </c>
      <c r="H7" s="28" t="s">
        <v>359</v>
      </c>
      <c r="I7" s="28" t="s">
        <v>386</v>
      </c>
      <c r="J7" s="30">
        <v>134917695</v>
      </c>
      <c r="K7" s="28" t="s">
        <v>358</v>
      </c>
      <c r="L7" s="28" t="s">
        <v>385</v>
      </c>
      <c r="M7" s="28">
        <f>+VLOOKUP(A7,'OBJ ORIGINALES'!$A$3:$T$493,18,FALSE)</f>
        <v>0</v>
      </c>
    </row>
    <row r="8" spans="1:13" x14ac:dyDescent="0.25">
      <c r="A8" s="31">
        <v>118295633</v>
      </c>
      <c r="B8" s="28" t="s">
        <v>21</v>
      </c>
      <c r="C8" s="28" t="s">
        <v>22</v>
      </c>
      <c r="D8" s="28" t="s">
        <v>23</v>
      </c>
      <c r="E8" s="30" t="s">
        <v>236</v>
      </c>
      <c r="F8" s="28" t="s">
        <v>320</v>
      </c>
      <c r="G8" s="28">
        <v>134917695</v>
      </c>
      <c r="H8" s="28" t="s">
        <v>358</v>
      </c>
      <c r="I8" s="28" t="s">
        <v>385</v>
      </c>
      <c r="J8" s="77" t="s">
        <v>1125</v>
      </c>
      <c r="K8" s="28" t="s">
        <v>366</v>
      </c>
      <c r="M8" s="28">
        <f>+VLOOKUP(A8,'OBJ ORIGINALES'!$A$3:$T$493,18,FALSE)</f>
        <v>0</v>
      </c>
    </row>
    <row r="9" spans="1:13" x14ac:dyDescent="0.25">
      <c r="A9" s="31">
        <v>139338243</v>
      </c>
      <c r="B9" s="28" t="s">
        <v>24</v>
      </c>
      <c r="C9" s="28" t="s">
        <v>25</v>
      </c>
      <c r="D9" s="28" t="s">
        <v>26</v>
      </c>
      <c r="E9" s="30" t="s">
        <v>237</v>
      </c>
      <c r="F9" s="28" t="s">
        <v>321</v>
      </c>
      <c r="G9" s="28">
        <v>134917695</v>
      </c>
      <c r="H9" s="28" t="s">
        <v>358</v>
      </c>
      <c r="I9" s="28" t="s">
        <v>385</v>
      </c>
      <c r="J9" s="77" t="s">
        <v>1125</v>
      </c>
      <c r="K9" s="28" t="s">
        <v>366</v>
      </c>
      <c r="M9" s="28">
        <f>+VLOOKUP(A9,'OBJ ORIGINALES'!$A$3:$T$493,18,FALSE)</f>
        <v>0</v>
      </c>
    </row>
    <row r="10" spans="1:13" x14ac:dyDescent="0.25">
      <c r="A10" s="31">
        <v>137569116</v>
      </c>
      <c r="B10" s="28" t="s">
        <v>27</v>
      </c>
      <c r="C10" s="28" t="s">
        <v>28</v>
      </c>
      <c r="D10" s="28" t="s">
        <v>29</v>
      </c>
      <c r="E10" s="30" t="s">
        <v>238</v>
      </c>
      <c r="F10" s="28" t="s">
        <v>317</v>
      </c>
      <c r="G10" s="28">
        <v>70377810</v>
      </c>
      <c r="H10" s="28" t="s">
        <v>360</v>
      </c>
      <c r="I10" s="28" t="s">
        <v>384</v>
      </c>
      <c r="J10" s="30">
        <v>139338243</v>
      </c>
      <c r="K10" s="28" t="s">
        <v>404</v>
      </c>
      <c r="L10" s="28" t="s">
        <v>389</v>
      </c>
      <c r="M10" s="28">
        <f>+VLOOKUP(A10,'OBJ ORIGINALES'!$A$3:$T$493,18,FALSE)</f>
        <v>0</v>
      </c>
    </row>
    <row r="11" spans="1:13" x14ac:dyDescent="0.25">
      <c r="A11" s="31">
        <v>132049602</v>
      </c>
      <c r="B11" s="28" t="s">
        <v>30</v>
      </c>
      <c r="C11" s="28" t="s">
        <v>31</v>
      </c>
      <c r="D11" s="28" t="s">
        <v>32</v>
      </c>
      <c r="E11" s="30" t="s">
        <v>239</v>
      </c>
      <c r="F11" s="28" t="s">
        <v>322</v>
      </c>
      <c r="G11" s="28">
        <v>73010977</v>
      </c>
      <c r="H11" s="28" t="s">
        <v>361</v>
      </c>
      <c r="I11" s="28" t="s">
        <v>387</v>
      </c>
      <c r="J11" s="30">
        <v>134917695</v>
      </c>
      <c r="K11" s="28" t="s">
        <v>358</v>
      </c>
      <c r="L11" s="28" t="s">
        <v>385</v>
      </c>
      <c r="M11" s="28">
        <f>+VLOOKUP(A11,'OBJ ORIGINALES'!$A$3:$T$493,18,FALSE)</f>
        <v>0</v>
      </c>
    </row>
    <row r="12" spans="1:13" x14ac:dyDescent="0.25">
      <c r="A12" s="31">
        <v>146319955</v>
      </c>
      <c r="B12" s="28" t="s">
        <v>33</v>
      </c>
      <c r="C12" s="28" t="s">
        <v>34</v>
      </c>
      <c r="D12" s="28" t="s">
        <v>35</v>
      </c>
      <c r="E12" s="30" t="s">
        <v>240</v>
      </c>
      <c r="F12" s="28" t="s">
        <v>323</v>
      </c>
      <c r="G12" s="28">
        <v>130276172</v>
      </c>
      <c r="H12" s="28" t="s">
        <v>369</v>
      </c>
      <c r="I12" s="28" t="s">
        <v>388</v>
      </c>
      <c r="J12" s="30">
        <v>134917695</v>
      </c>
      <c r="K12" s="28" t="s">
        <v>358</v>
      </c>
      <c r="L12" s="28" t="s">
        <v>385</v>
      </c>
      <c r="M12" s="28">
        <f>+VLOOKUP(A12,'OBJ ORIGINALES'!$A$3:$T$493,18,FALSE)</f>
        <v>0</v>
      </c>
    </row>
    <row r="13" spans="1:13" x14ac:dyDescent="0.25">
      <c r="A13" s="31">
        <v>260589679</v>
      </c>
      <c r="B13" s="28" t="s">
        <v>36</v>
      </c>
      <c r="C13" s="28" t="s">
        <v>37</v>
      </c>
      <c r="D13" s="28" t="s">
        <v>38</v>
      </c>
      <c r="E13" s="30" t="s">
        <v>241</v>
      </c>
      <c r="F13" s="28" t="s">
        <v>317</v>
      </c>
      <c r="G13" s="28">
        <v>136574124</v>
      </c>
      <c r="H13" s="28" t="s">
        <v>356</v>
      </c>
      <c r="I13" s="28" t="s">
        <v>384</v>
      </c>
      <c r="J13" s="30">
        <v>139338243</v>
      </c>
      <c r="K13" s="28" t="s">
        <v>404</v>
      </c>
      <c r="L13" s="28" t="s">
        <v>389</v>
      </c>
      <c r="M13" s="28">
        <f>+VLOOKUP(A13,'OBJ ORIGINALES'!$A$3:$T$493,18,FALSE)</f>
        <v>0</v>
      </c>
    </row>
    <row r="14" spans="1:13" x14ac:dyDescent="0.25">
      <c r="A14" s="31">
        <v>167427081</v>
      </c>
      <c r="B14" s="28" t="s">
        <v>39</v>
      </c>
      <c r="C14" s="28" t="s">
        <v>40</v>
      </c>
      <c r="D14" s="28" t="s">
        <v>41</v>
      </c>
      <c r="E14" s="30" t="s">
        <v>242</v>
      </c>
      <c r="F14" s="28" t="s">
        <v>324</v>
      </c>
      <c r="G14" s="28">
        <v>130276172</v>
      </c>
      <c r="H14" s="28" t="s">
        <v>369</v>
      </c>
      <c r="I14" s="28" t="s">
        <v>388</v>
      </c>
      <c r="J14" s="28">
        <v>134917695</v>
      </c>
      <c r="K14" s="28" t="s">
        <v>358</v>
      </c>
      <c r="L14" s="28" t="s">
        <v>385</v>
      </c>
      <c r="M14" s="28">
        <f>+VLOOKUP(A14,'OBJ ORIGINALES'!$A$3:$T$493,18,FALSE)</f>
        <v>0</v>
      </c>
    </row>
    <row r="15" spans="1:13" x14ac:dyDescent="0.25">
      <c r="A15" s="31">
        <v>102134478</v>
      </c>
      <c r="B15" s="28" t="s">
        <v>42</v>
      </c>
      <c r="C15" s="28" t="s">
        <v>43</v>
      </c>
      <c r="D15" s="28" t="s">
        <v>44</v>
      </c>
      <c r="E15" s="30" t="s">
        <v>243</v>
      </c>
      <c r="F15" s="28" t="s">
        <v>317</v>
      </c>
      <c r="G15" s="28">
        <v>136574124</v>
      </c>
      <c r="H15" s="28" t="s">
        <v>356</v>
      </c>
      <c r="I15" s="28" t="s">
        <v>384</v>
      </c>
      <c r="J15" s="30">
        <v>139338243</v>
      </c>
      <c r="K15" s="28" t="s">
        <v>404</v>
      </c>
      <c r="L15" s="28" t="s">
        <v>389</v>
      </c>
      <c r="M15" s="28">
        <f>+VLOOKUP(A15,'OBJ ORIGINALES'!$A$3:$T$493,18,FALSE)</f>
        <v>0</v>
      </c>
    </row>
    <row r="16" spans="1:13" x14ac:dyDescent="0.25">
      <c r="A16" s="31">
        <v>73122813</v>
      </c>
      <c r="B16" s="28" t="s">
        <v>45</v>
      </c>
      <c r="C16" s="28" t="s">
        <v>14</v>
      </c>
      <c r="D16" s="28" t="s">
        <v>46</v>
      </c>
      <c r="E16" s="30" t="s">
        <v>244</v>
      </c>
      <c r="F16" s="28" t="s">
        <v>317</v>
      </c>
      <c r="G16" s="28">
        <v>103965136</v>
      </c>
      <c r="H16" s="28" t="s">
        <v>362</v>
      </c>
      <c r="I16" s="28" t="s">
        <v>384</v>
      </c>
      <c r="J16" s="30">
        <v>139338243</v>
      </c>
      <c r="K16" s="28" t="s">
        <v>404</v>
      </c>
      <c r="L16" s="28" t="s">
        <v>389</v>
      </c>
      <c r="M16" s="28">
        <f>+VLOOKUP(A16,'OBJ ORIGINALES'!$A$3:$T$493,18,FALSE)</f>
        <v>0</v>
      </c>
    </row>
    <row r="17" spans="1:13" x14ac:dyDescent="0.25">
      <c r="A17" s="31">
        <v>103741106</v>
      </c>
      <c r="B17" s="28" t="s">
        <v>47</v>
      </c>
      <c r="C17" s="28" t="s">
        <v>48</v>
      </c>
      <c r="D17" s="28" t="s">
        <v>49</v>
      </c>
      <c r="E17" s="30" t="s">
        <v>245</v>
      </c>
      <c r="F17" s="28" t="s">
        <v>325</v>
      </c>
      <c r="G17" s="28">
        <v>139338243</v>
      </c>
      <c r="H17" s="28" t="s">
        <v>363</v>
      </c>
      <c r="I17" s="28" t="s">
        <v>389</v>
      </c>
      <c r="J17" s="30">
        <v>134917695</v>
      </c>
      <c r="K17" s="28" t="s">
        <v>358</v>
      </c>
      <c r="L17" s="28" t="s">
        <v>385</v>
      </c>
      <c r="M17" s="28">
        <f>+VLOOKUP(A17,'OBJ ORIGINALES'!$A$3:$T$493,18,FALSE)</f>
        <v>0</v>
      </c>
    </row>
    <row r="18" spans="1:13" x14ac:dyDescent="0.25">
      <c r="A18" s="31">
        <v>186204204</v>
      </c>
      <c r="B18" s="28" t="s">
        <v>18</v>
      </c>
      <c r="C18" s="28" t="s">
        <v>50</v>
      </c>
      <c r="D18" s="28" t="s">
        <v>51</v>
      </c>
      <c r="E18" s="30" t="s">
        <v>246</v>
      </c>
      <c r="F18" s="28" t="s">
        <v>326</v>
      </c>
      <c r="G18" s="28">
        <v>156015539</v>
      </c>
      <c r="H18" s="28" t="s">
        <v>364</v>
      </c>
      <c r="I18" s="28" t="s">
        <v>390</v>
      </c>
      <c r="J18" s="30">
        <v>134917695</v>
      </c>
      <c r="K18" s="28" t="s">
        <v>358</v>
      </c>
      <c r="L18" s="28" t="s">
        <v>385</v>
      </c>
      <c r="M18" s="28">
        <f>+VLOOKUP(A18,'OBJ ORIGINALES'!$A$3:$T$493,18,FALSE)</f>
        <v>0</v>
      </c>
    </row>
    <row r="19" spans="1:13" ht="11" thickBot="1" x14ac:dyDescent="0.3">
      <c r="A19" s="31">
        <v>121244330</v>
      </c>
      <c r="B19" s="28" t="s">
        <v>52</v>
      </c>
      <c r="C19" s="28" t="s">
        <v>53</v>
      </c>
      <c r="D19" s="28" t="s">
        <v>54</v>
      </c>
      <c r="E19" s="30" t="s">
        <v>247</v>
      </c>
      <c r="F19" s="28" t="s">
        <v>317</v>
      </c>
      <c r="G19" s="28">
        <v>103741106</v>
      </c>
      <c r="H19" s="28" t="s">
        <v>357</v>
      </c>
      <c r="I19" s="28" t="s">
        <v>384</v>
      </c>
      <c r="J19" s="30">
        <v>139338243</v>
      </c>
      <c r="K19" s="28" t="s">
        <v>404</v>
      </c>
      <c r="L19" s="28" t="s">
        <v>389</v>
      </c>
      <c r="M19" s="28">
        <f>+VLOOKUP(A19,'OBJ ORIGINALES'!$A$3:$T$493,18,FALSE)</f>
        <v>0</v>
      </c>
    </row>
    <row r="20" spans="1:13" ht="11" thickBot="1" x14ac:dyDescent="0.3">
      <c r="A20" s="29" t="s">
        <v>712</v>
      </c>
      <c r="B20" s="28" t="s">
        <v>55</v>
      </c>
      <c r="C20" s="28" t="s">
        <v>56</v>
      </c>
      <c r="D20" s="28" t="s">
        <v>57</v>
      </c>
      <c r="E20" s="30" t="s">
        <v>248</v>
      </c>
      <c r="F20" s="28" t="s">
        <v>327</v>
      </c>
      <c r="G20" s="28">
        <v>130276172</v>
      </c>
      <c r="H20" s="28" t="s">
        <v>369</v>
      </c>
      <c r="I20" s="28" t="s">
        <v>388</v>
      </c>
      <c r="J20" s="30">
        <v>134917695</v>
      </c>
      <c r="K20" s="28" t="s">
        <v>358</v>
      </c>
      <c r="L20" s="28" t="s">
        <v>385</v>
      </c>
      <c r="M20" s="28">
        <f>+VLOOKUP(A20,'OBJ ORIGINALES'!$A$3:$T$493,18,FALSE)</f>
        <v>0</v>
      </c>
    </row>
    <row r="21" spans="1:13" x14ac:dyDescent="0.25">
      <c r="A21" s="31">
        <v>116207109</v>
      </c>
      <c r="B21" s="28" t="s">
        <v>58</v>
      </c>
      <c r="C21" s="28" t="s">
        <v>59</v>
      </c>
      <c r="D21" s="28" t="s">
        <v>60</v>
      </c>
      <c r="E21" s="30" t="s">
        <v>249</v>
      </c>
      <c r="F21" s="28" t="s">
        <v>317</v>
      </c>
      <c r="G21" s="28">
        <v>70377810</v>
      </c>
      <c r="H21" s="28" t="s">
        <v>360</v>
      </c>
      <c r="I21" s="28" t="s">
        <v>384</v>
      </c>
      <c r="J21" s="30">
        <v>139338243</v>
      </c>
      <c r="K21" s="28" t="s">
        <v>404</v>
      </c>
      <c r="L21" s="28" t="s">
        <v>389</v>
      </c>
      <c r="M21" s="28">
        <f>+VLOOKUP(A21,'OBJ ORIGINALES'!$A$3:$T$493,18,FALSE)</f>
        <v>0</v>
      </c>
    </row>
    <row r="22" spans="1:13" x14ac:dyDescent="0.25">
      <c r="A22" s="31">
        <v>90659766</v>
      </c>
      <c r="B22" s="28" t="s">
        <v>61</v>
      </c>
      <c r="C22" s="28" t="s">
        <v>62</v>
      </c>
      <c r="D22" s="28" t="s">
        <v>63</v>
      </c>
      <c r="E22" s="30" t="s">
        <v>250</v>
      </c>
      <c r="F22" s="28" t="s">
        <v>317</v>
      </c>
      <c r="G22" s="28" t="s">
        <v>376</v>
      </c>
      <c r="H22" s="28" t="s">
        <v>365</v>
      </c>
      <c r="I22" s="28" t="s">
        <v>384</v>
      </c>
      <c r="J22" s="30">
        <v>139338243</v>
      </c>
      <c r="K22" s="28" t="s">
        <v>404</v>
      </c>
      <c r="L22" s="28" t="s">
        <v>389</v>
      </c>
      <c r="M22" s="28">
        <f>+VLOOKUP(A22,'OBJ ORIGINALES'!$A$3:$T$493,18,FALSE)</f>
        <v>0</v>
      </c>
    </row>
    <row r="23" spans="1:13" x14ac:dyDescent="0.25">
      <c r="A23" s="31">
        <v>104489575</v>
      </c>
      <c r="B23" s="28" t="s">
        <v>64</v>
      </c>
      <c r="C23" s="28" t="s">
        <v>44</v>
      </c>
      <c r="D23" s="28" t="s">
        <v>34</v>
      </c>
      <c r="E23" s="30" t="s">
        <v>251</v>
      </c>
      <c r="F23" s="28" t="s">
        <v>328</v>
      </c>
      <c r="G23" s="28">
        <v>136574124</v>
      </c>
      <c r="H23" s="28" t="s">
        <v>356</v>
      </c>
      <c r="I23" s="28" t="s">
        <v>384</v>
      </c>
      <c r="J23" s="30">
        <v>139338243</v>
      </c>
      <c r="K23" s="28" t="s">
        <v>404</v>
      </c>
      <c r="L23" s="28" t="s">
        <v>389</v>
      </c>
      <c r="M23" s="28">
        <f>+VLOOKUP(A23,'OBJ ORIGINALES'!$A$3:$T$493,18,FALSE)</f>
        <v>0</v>
      </c>
    </row>
    <row r="24" spans="1:13" x14ac:dyDescent="0.25">
      <c r="A24" s="31">
        <v>90495119</v>
      </c>
      <c r="B24" s="28" t="s">
        <v>65</v>
      </c>
      <c r="C24" s="28" t="s">
        <v>66</v>
      </c>
      <c r="D24" s="28" t="s">
        <v>67</v>
      </c>
      <c r="E24" s="30" t="s">
        <v>252</v>
      </c>
      <c r="F24" s="28" t="s">
        <v>317</v>
      </c>
      <c r="G24" s="28" t="s">
        <v>376</v>
      </c>
      <c r="H24" s="28" t="s">
        <v>365</v>
      </c>
      <c r="I24" s="28" t="s">
        <v>384</v>
      </c>
      <c r="J24" s="30">
        <v>139338243</v>
      </c>
      <c r="K24" s="28" t="s">
        <v>404</v>
      </c>
      <c r="L24" s="28" t="s">
        <v>389</v>
      </c>
      <c r="M24" s="28">
        <f>+VLOOKUP(A24,'OBJ ORIGINALES'!$A$3:$T$493,18,FALSE)</f>
        <v>0</v>
      </c>
    </row>
    <row r="25" spans="1:13" x14ac:dyDescent="0.25">
      <c r="A25" s="31">
        <v>135504696</v>
      </c>
      <c r="B25" s="28" t="s">
        <v>68</v>
      </c>
      <c r="C25" s="28" t="s">
        <v>69</v>
      </c>
      <c r="D25" s="28" t="s">
        <v>70</v>
      </c>
      <c r="E25" s="30" t="s">
        <v>253</v>
      </c>
      <c r="F25" s="28" t="s">
        <v>329</v>
      </c>
      <c r="G25" s="28">
        <v>139338243</v>
      </c>
      <c r="H25" s="28" t="s">
        <v>363</v>
      </c>
      <c r="I25" s="28" t="s">
        <v>389</v>
      </c>
      <c r="J25" s="30">
        <v>134917695</v>
      </c>
      <c r="K25" s="28" t="s">
        <v>358</v>
      </c>
      <c r="L25" s="28" t="s">
        <v>385</v>
      </c>
      <c r="M25" s="28">
        <f>+VLOOKUP(A25,'OBJ ORIGINALES'!$A$3:$T$493,18,FALSE)</f>
        <v>0</v>
      </c>
    </row>
    <row r="26" spans="1:13" x14ac:dyDescent="0.25">
      <c r="A26" s="31">
        <v>95000673</v>
      </c>
      <c r="B26" s="28" t="s">
        <v>71</v>
      </c>
      <c r="C26" s="28" t="s">
        <v>72</v>
      </c>
      <c r="D26" s="28" t="s">
        <v>73</v>
      </c>
      <c r="E26" s="30" t="s">
        <v>254</v>
      </c>
      <c r="F26" s="28" t="s">
        <v>317</v>
      </c>
      <c r="G26" s="28" t="s">
        <v>376</v>
      </c>
      <c r="H26" s="28" t="s">
        <v>365</v>
      </c>
      <c r="I26" s="28" t="s">
        <v>384</v>
      </c>
      <c r="J26" s="30">
        <v>139338243</v>
      </c>
      <c r="K26" s="28" t="s">
        <v>404</v>
      </c>
      <c r="L26" s="28" t="s">
        <v>389</v>
      </c>
      <c r="M26" s="28">
        <f>+VLOOKUP(A26,'OBJ ORIGINALES'!$A$3:$T$493,18,FALSE)</f>
        <v>0</v>
      </c>
    </row>
    <row r="27" spans="1:13" x14ac:dyDescent="0.25">
      <c r="A27" s="31" t="s">
        <v>379</v>
      </c>
      <c r="B27" s="28" t="s">
        <v>74</v>
      </c>
      <c r="C27" s="28" t="s">
        <v>75</v>
      </c>
      <c r="D27" s="28" t="s">
        <v>76</v>
      </c>
      <c r="E27" s="30" t="s">
        <v>255</v>
      </c>
      <c r="F27" s="28" t="s">
        <v>317</v>
      </c>
      <c r="G27" s="28">
        <v>70377810</v>
      </c>
      <c r="H27" s="28" t="s">
        <v>360</v>
      </c>
      <c r="I27" s="28" t="s">
        <v>384</v>
      </c>
      <c r="J27" s="30">
        <v>139338243</v>
      </c>
      <c r="K27" s="28" t="s">
        <v>404</v>
      </c>
      <c r="L27" s="28" t="s">
        <v>389</v>
      </c>
      <c r="M27" s="28">
        <f>+VLOOKUP(A27,'OBJ ORIGINALES'!$A$3:$T$493,18,FALSE)</f>
        <v>0</v>
      </c>
    </row>
    <row r="28" spans="1:13" ht="11" thickBot="1" x14ac:dyDescent="0.3">
      <c r="A28" s="31">
        <v>87822109</v>
      </c>
      <c r="B28" s="28" t="s">
        <v>77</v>
      </c>
      <c r="C28" s="28" t="s">
        <v>78</v>
      </c>
      <c r="D28" s="28" t="s">
        <v>79</v>
      </c>
      <c r="E28" s="30" t="s">
        <v>256</v>
      </c>
      <c r="F28" s="28" t="s">
        <v>317</v>
      </c>
      <c r="G28" s="28">
        <v>70377810</v>
      </c>
      <c r="H28" s="28" t="s">
        <v>360</v>
      </c>
      <c r="I28" s="28" t="s">
        <v>384</v>
      </c>
      <c r="J28" s="30">
        <v>139338243</v>
      </c>
      <c r="K28" s="28" t="s">
        <v>404</v>
      </c>
      <c r="L28" s="28" t="s">
        <v>389</v>
      </c>
      <c r="M28" s="28">
        <f>+VLOOKUP(A28,'OBJ ORIGINALES'!$A$3:$T$493,18,FALSE)</f>
        <v>0</v>
      </c>
    </row>
    <row r="29" spans="1:13" ht="11" thickBot="1" x14ac:dyDescent="0.3">
      <c r="A29" s="29" t="s">
        <v>691</v>
      </c>
      <c r="B29" s="28" t="s">
        <v>80</v>
      </c>
      <c r="C29" s="28" t="s">
        <v>81</v>
      </c>
      <c r="D29" s="28" t="s">
        <v>82</v>
      </c>
      <c r="E29" s="30" t="s">
        <v>257</v>
      </c>
      <c r="F29" s="28" t="s">
        <v>397</v>
      </c>
      <c r="G29" s="28">
        <v>134917695</v>
      </c>
      <c r="H29" s="28" t="s">
        <v>358</v>
      </c>
      <c r="I29" s="28" t="s">
        <v>385</v>
      </c>
      <c r="J29" s="77" t="s">
        <v>1125</v>
      </c>
      <c r="K29" s="28" t="s">
        <v>366</v>
      </c>
      <c r="M29" s="28">
        <f>+VLOOKUP(A29,'OBJ ORIGINALES'!$A$3:$T$493,18,FALSE)</f>
        <v>0</v>
      </c>
    </row>
    <row r="30" spans="1:13" x14ac:dyDescent="0.25">
      <c r="A30" s="31">
        <v>155361352</v>
      </c>
      <c r="B30" s="28" t="s">
        <v>83</v>
      </c>
      <c r="C30" s="28" t="s">
        <v>84</v>
      </c>
      <c r="D30" s="28" t="s">
        <v>85</v>
      </c>
      <c r="E30" s="30" t="s">
        <v>258</v>
      </c>
      <c r="F30" s="28" t="s">
        <v>330</v>
      </c>
      <c r="G30" s="28">
        <v>130276172</v>
      </c>
      <c r="H30" s="28" t="s">
        <v>369</v>
      </c>
      <c r="I30" s="28" t="s">
        <v>388</v>
      </c>
      <c r="J30" s="30">
        <v>134917695</v>
      </c>
      <c r="K30" s="28" t="s">
        <v>358</v>
      </c>
      <c r="L30" s="28" t="s">
        <v>385</v>
      </c>
      <c r="M30" s="28">
        <f>+VLOOKUP(A30,'OBJ ORIGINALES'!$A$3:$T$493,18,FALSE)</f>
        <v>0</v>
      </c>
    </row>
    <row r="31" spans="1:13" x14ac:dyDescent="0.25">
      <c r="A31" s="31" t="s">
        <v>375</v>
      </c>
      <c r="B31" s="28" t="s">
        <v>86</v>
      </c>
      <c r="C31" s="28" t="s">
        <v>87</v>
      </c>
      <c r="D31" s="28" t="s">
        <v>88</v>
      </c>
      <c r="E31" s="30" t="s">
        <v>259</v>
      </c>
      <c r="F31" s="28" t="s">
        <v>331</v>
      </c>
      <c r="G31" s="28">
        <v>134917695</v>
      </c>
      <c r="H31" s="28" t="s">
        <v>358</v>
      </c>
      <c r="I31" s="28" t="s">
        <v>385</v>
      </c>
      <c r="J31" s="77" t="s">
        <v>1125</v>
      </c>
      <c r="K31" s="28" t="s">
        <v>366</v>
      </c>
      <c r="M31" s="28">
        <f>+VLOOKUP(A31,'OBJ ORIGINALES'!$A$3:$T$493,18,FALSE)</f>
        <v>0</v>
      </c>
    </row>
    <row r="32" spans="1:13" x14ac:dyDescent="0.25">
      <c r="A32" s="31">
        <v>130383858</v>
      </c>
      <c r="B32" s="28" t="s">
        <v>90</v>
      </c>
      <c r="C32" s="28" t="s">
        <v>91</v>
      </c>
      <c r="D32" s="28" t="s">
        <v>92</v>
      </c>
      <c r="E32" s="30" t="s">
        <v>260</v>
      </c>
      <c r="F32" s="28" t="s">
        <v>317</v>
      </c>
      <c r="G32" s="28">
        <v>70377810</v>
      </c>
      <c r="H32" s="28" t="s">
        <v>360</v>
      </c>
      <c r="I32" s="28" t="s">
        <v>384</v>
      </c>
      <c r="J32" s="30">
        <v>139338243</v>
      </c>
      <c r="K32" s="28" t="s">
        <v>404</v>
      </c>
      <c r="L32" s="28" t="s">
        <v>389</v>
      </c>
      <c r="M32" s="28">
        <f>+VLOOKUP(A32,'OBJ ORIGINALES'!$A$3:$T$493,18,FALSE)</f>
        <v>0</v>
      </c>
    </row>
    <row r="33" spans="1:13" x14ac:dyDescent="0.25">
      <c r="A33" s="31">
        <v>131173407</v>
      </c>
      <c r="B33" s="28" t="s">
        <v>93</v>
      </c>
      <c r="C33" s="28" t="s">
        <v>94</v>
      </c>
      <c r="D33" s="28" t="s">
        <v>84</v>
      </c>
      <c r="E33" s="30" t="s">
        <v>261</v>
      </c>
      <c r="F33" s="28" t="s">
        <v>317</v>
      </c>
      <c r="G33" s="28" t="s">
        <v>376</v>
      </c>
      <c r="H33" s="28" t="s">
        <v>365</v>
      </c>
      <c r="I33" s="28" t="s">
        <v>384</v>
      </c>
      <c r="J33" s="30">
        <v>139338243</v>
      </c>
      <c r="K33" s="28" t="s">
        <v>404</v>
      </c>
      <c r="L33" s="28" t="s">
        <v>389</v>
      </c>
      <c r="M33" s="28">
        <f>+VLOOKUP(A33,'OBJ ORIGINALES'!$A$3:$T$493,18,FALSE)</f>
        <v>0</v>
      </c>
    </row>
    <row r="34" spans="1:13" x14ac:dyDescent="0.25">
      <c r="A34" s="31">
        <v>134917695</v>
      </c>
      <c r="B34" s="28" t="s">
        <v>95</v>
      </c>
      <c r="C34" s="28" t="s">
        <v>96</v>
      </c>
      <c r="D34" s="28" t="s">
        <v>97</v>
      </c>
      <c r="E34" s="30" t="s">
        <v>262</v>
      </c>
      <c r="F34" s="28" t="s">
        <v>332</v>
      </c>
      <c r="H34" s="28" t="s">
        <v>366</v>
      </c>
      <c r="M34" s="28">
        <f>+VLOOKUP(A34,'OBJ ORIGINALES'!$A$3:$T$493,18,FALSE)</f>
        <v>0</v>
      </c>
    </row>
    <row r="35" spans="1:13" x14ac:dyDescent="0.25">
      <c r="A35" s="31" t="s">
        <v>382</v>
      </c>
      <c r="B35" s="28" t="s">
        <v>98</v>
      </c>
      <c r="C35" s="28" t="s">
        <v>32</v>
      </c>
      <c r="D35" s="28" t="s">
        <v>99</v>
      </c>
      <c r="E35" s="30" t="s">
        <v>263</v>
      </c>
      <c r="F35" s="28" t="s">
        <v>333</v>
      </c>
      <c r="G35" s="28" t="s">
        <v>374</v>
      </c>
      <c r="H35" s="28" t="s">
        <v>367</v>
      </c>
      <c r="I35" s="28" t="s">
        <v>395</v>
      </c>
      <c r="J35" s="30">
        <v>134917695</v>
      </c>
      <c r="K35" s="28" t="s">
        <v>358</v>
      </c>
      <c r="L35" s="28" t="s">
        <v>385</v>
      </c>
      <c r="M35" s="28">
        <f>+VLOOKUP(A35,'OBJ ORIGINALES'!$A$3:$T$493,18,FALSE)</f>
        <v>0</v>
      </c>
    </row>
    <row r="36" spans="1:13" x14ac:dyDescent="0.25">
      <c r="A36" s="31">
        <v>175775528</v>
      </c>
      <c r="B36" s="28" t="s">
        <v>100</v>
      </c>
      <c r="C36" s="28" t="s">
        <v>82</v>
      </c>
      <c r="D36" s="28" t="s">
        <v>101</v>
      </c>
      <c r="E36" s="30" t="s">
        <v>264</v>
      </c>
      <c r="F36" s="28" t="s">
        <v>334</v>
      </c>
      <c r="G36" s="28" t="s">
        <v>374</v>
      </c>
      <c r="H36" s="28" t="s">
        <v>367</v>
      </c>
      <c r="I36" s="28" t="s">
        <v>395</v>
      </c>
      <c r="J36" s="30">
        <v>134917695</v>
      </c>
      <c r="K36" s="28" t="s">
        <v>358</v>
      </c>
      <c r="L36" s="28" t="s">
        <v>385</v>
      </c>
      <c r="M36" s="28">
        <f>+VLOOKUP(A36,'OBJ ORIGINALES'!$A$3:$T$493,18,FALSE)</f>
        <v>0</v>
      </c>
    </row>
    <row r="37" spans="1:13" x14ac:dyDescent="0.25">
      <c r="A37" s="31">
        <v>156015539</v>
      </c>
      <c r="B37" s="28" t="s">
        <v>102</v>
      </c>
      <c r="C37" s="28" t="s">
        <v>103</v>
      </c>
      <c r="D37" s="28" t="s">
        <v>57</v>
      </c>
      <c r="E37" s="30" t="s">
        <v>265</v>
      </c>
      <c r="F37" s="28" t="s">
        <v>335</v>
      </c>
      <c r="G37" s="28">
        <v>134917695</v>
      </c>
      <c r="H37" s="28" t="s">
        <v>358</v>
      </c>
      <c r="I37" s="28" t="s">
        <v>385</v>
      </c>
      <c r="M37" s="28">
        <f>+VLOOKUP(A37,'OBJ ORIGINALES'!$A$3:$T$493,18,FALSE)</f>
        <v>0</v>
      </c>
    </row>
    <row r="38" spans="1:13" x14ac:dyDescent="0.25">
      <c r="A38" s="31">
        <v>98076123</v>
      </c>
      <c r="B38" s="28" t="s">
        <v>104</v>
      </c>
      <c r="C38" s="28" t="s">
        <v>105</v>
      </c>
      <c r="D38" s="28" t="s">
        <v>106</v>
      </c>
      <c r="E38" s="30" t="s">
        <v>266</v>
      </c>
      <c r="F38" s="28" t="s">
        <v>336</v>
      </c>
      <c r="G38" s="28">
        <v>139338243</v>
      </c>
      <c r="H38" s="28" t="s">
        <v>363</v>
      </c>
      <c r="I38" s="28" t="s">
        <v>389</v>
      </c>
      <c r="J38" s="30">
        <v>134917695</v>
      </c>
      <c r="K38" s="28" t="s">
        <v>358</v>
      </c>
      <c r="L38" s="28" t="s">
        <v>385</v>
      </c>
      <c r="M38" s="28">
        <f>+VLOOKUP(A38,'OBJ ORIGINALES'!$A$3:$T$493,18,FALSE)</f>
        <v>0</v>
      </c>
    </row>
    <row r="39" spans="1:13" x14ac:dyDescent="0.25">
      <c r="A39" s="31">
        <v>136574124</v>
      </c>
      <c r="B39" s="28" t="s">
        <v>107</v>
      </c>
      <c r="C39" s="28" t="s">
        <v>108</v>
      </c>
      <c r="D39" s="28" t="s">
        <v>109</v>
      </c>
      <c r="E39" s="32" t="s">
        <v>267</v>
      </c>
      <c r="F39" s="28" t="s">
        <v>325</v>
      </c>
      <c r="G39" s="28">
        <v>139338243</v>
      </c>
      <c r="H39" s="28" t="s">
        <v>363</v>
      </c>
      <c r="I39" s="28" t="s">
        <v>389</v>
      </c>
      <c r="J39" s="30">
        <v>134917695</v>
      </c>
      <c r="K39" s="28" t="s">
        <v>358</v>
      </c>
      <c r="L39" s="28" t="s">
        <v>385</v>
      </c>
      <c r="M39" s="28">
        <f>+VLOOKUP(A39,'OBJ ORIGINALES'!$A$3:$T$493,18,FALSE)</f>
        <v>0</v>
      </c>
    </row>
    <row r="40" spans="1:13" x14ac:dyDescent="0.25">
      <c r="A40" s="31">
        <v>88040651</v>
      </c>
      <c r="B40" s="28" t="s">
        <v>110</v>
      </c>
      <c r="C40" s="28" t="s">
        <v>111</v>
      </c>
      <c r="D40" s="28" t="s">
        <v>112</v>
      </c>
      <c r="E40" s="30" t="s">
        <v>268</v>
      </c>
      <c r="F40" s="28" t="s">
        <v>317</v>
      </c>
      <c r="G40" s="28" t="s">
        <v>376</v>
      </c>
      <c r="H40" s="28" t="s">
        <v>365</v>
      </c>
      <c r="I40" s="28" t="s">
        <v>384</v>
      </c>
      <c r="J40" s="30">
        <v>139338243</v>
      </c>
      <c r="K40" s="28" t="s">
        <v>404</v>
      </c>
      <c r="L40" s="28" t="s">
        <v>389</v>
      </c>
      <c r="M40" s="28">
        <f>+VLOOKUP(A40,'OBJ ORIGINALES'!$A$3:$T$493,18,FALSE)</f>
        <v>0</v>
      </c>
    </row>
    <row r="41" spans="1:13" x14ac:dyDescent="0.25">
      <c r="A41" s="31">
        <v>143715566</v>
      </c>
      <c r="B41" s="28" t="s">
        <v>113</v>
      </c>
      <c r="C41" s="28" t="s">
        <v>108</v>
      </c>
      <c r="D41" s="28" t="s">
        <v>48</v>
      </c>
      <c r="E41" s="30" t="s">
        <v>269</v>
      </c>
      <c r="F41" s="28" t="s">
        <v>317</v>
      </c>
      <c r="G41" s="28">
        <v>70377810</v>
      </c>
      <c r="H41" s="28" t="s">
        <v>360</v>
      </c>
      <c r="I41" s="28" t="s">
        <v>384</v>
      </c>
      <c r="J41" s="30">
        <v>139338243</v>
      </c>
      <c r="K41" s="28" t="s">
        <v>404</v>
      </c>
      <c r="L41" s="28" t="s">
        <v>389</v>
      </c>
      <c r="M41" s="28">
        <f>+VLOOKUP(A41,'OBJ ORIGINALES'!$A$3:$T$493,18,FALSE)</f>
        <v>0</v>
      </c>
    </row>
    <row r="42" spans="1:13" x14ac:dyDescent="0.25">
      <c r="A42" s="31">
        <v>97804303</v>
      </c>
      <c r="B42" s="28" t="s">
        <v>114</v>
      </c>
      <c r="C42" s="28" t="s">
        <v>115</v>
      </c>
      <c r="D42" s="28" t="s">
        <v>116</v>
      </c>
      <c r="E42" s="30" t="s">
        <v>270</v>
      </c>
      <c r="F42" s="28" t="s">
        <v>317</v>
      </c>
      <c r="G42" s="28">
        <v>103965136</v>
      </c>
      <c r="H42" s="28" t="s">
        <v>362</v>
      </c>
      <c r="I42" s="28" t="s">
        <v>384</v>
      </c>
      <c r="J42" s="30">
        <v>139338243</v>
      </c>
      <c r="K42" s="28" t="s">
        <v>404</v>
      </c>
      <c r="L42" s="28" t="s">
        <v>389</v>
      </c>
      <c r="M42" s="28">
        <f>+VLOOKUP(A42,'OBJ ORIGINALES'!$A$3:$T$493,18,FALSE)</f>
        <v>0</v>
      </c>
    </row>
    <row r="43" spans="1:13" x14ac:dyDescent="0.25">
      <c r="A43" s="31">
        <v>163806606</v>
      </c>
      <c r="B43" s="28" t="s">
        <v>117</v>
      </c>
      <c r="C43" s="28" t="s">
        <v>118</v>
      </c>
      <c r="D43" s="28" t="s">
        <v>119</v>
      </c>
      <c r="E43" s="32" t="s">
        <v>271</v>
      </c>
      <c r="F43" s="28" t="s">
        <v>317</v>
      </c>
      <c r="G43" s="28" t="s">
        <v>376</v>
      </c>
      <c r="H43" s="28" t="s">
        <v>365</v>
      </c>
      <c r="I43" s="28" t="s">
        <v>384</v>
      </c>
      <c r="J43" s="30">
        <v>139338243</v>
      </c>
      <c r="K43" s="28" t="s">
        <v>404</v>
      </c>
      <c r="L43" s="28" t="s">
        <v>389</v>
      </c>
      <c r="M43" s="28">
        <f>+VLOOKUP(A43,'OBJ ORIGINALES'!$A$3:$T$493,18,FALSE)</f>
        <v>0</v>
      </c>
    </row>
    <row r="44" spans="1:13" x14ac:dyDescent="0.25">
      <c r="A44" s="31">
        <v>90469177</v>
      </c>
      <c r="B44" s="28" t="s">
        <v>120</v>
      </c>
      <c r="C44" s="28" t="s">
        <v>121</v>
      </c>
      <c r="D44" s="28" t="s">
        <v>122</v>
      </c>
      <c r="E44" s="30" t="s">
        <v>272</v>
      </c>
      <c r="F44" s="28" t="s">
        <v>317</v>
      </c>
      <c r="G44" s="28" t="s">
        <v>376</v>
      </c>
      <c r="H44" s="28" t="s">
        <v>365</v>
      </c>
      <c r="I44" s="28" t="s">
        <v>384</v>
      </c>
      <c r="J44" s="30">
        <v>139338243</v>
      </c>
      <c r="K44" s="28" t="s">
        <v>404</v>
      </c>
      <c r="L44" s="28" t="s">
        <v>389</v>
      </c>
      <c r="M44" s="28">
        <f>+VLOOKUP(A44,'OBJ ORIGINALES'!$A$3:$T$493,18,FALSE)</f>
        <v>0</v>
      </c>
    </row>
    <row r="45" spans="1:13" x14ac:dyDescent="0.25">
      <c r="A45" s="31">
        <v>54366043</v>
      </c>
      <c r="B45" s="28" t="s">
        <v>123</v>
      </c>
      <c r="C45" s="28" t="s">
        <v>124</v>
      </c>
      <c r="D45" s="28" t="s">
        <v>125</v>
      </c>
      <c r="E45" s="30" t="s">
        <v>273</v>
      </c>
      <c r="F45" s="28" t="s">
        <v>337</v>
      </c>
      <c r="G45" s="28">
        <v>134917695</v>
      </c>
      <c r="H45" s="28" t="s">
        <v>358</v>
      </c>
      <c r="I45" s="28" t="s">
        <v>385</v>
      </c>
      <c r="J45" s="77" t="s">
        <v>1125</v>
      </c>
      <c r="K45" s="28" t="s">
        <v>366</v>
      </c>
      <c r="M45" s="28">
        <f>+VLOOKUP(A45,'OBJ ORIGINALES'!$A$3:$T$493,18,FALSE)</f>
        <v>0</v>
      </c>
    </row>
    <row r="46" spans="1:13" x14ac:dyDescent="0.25">
      <c r="A46" s="31">
        <v>130276172</v>
      </c>
      <c r="B46" s="28" t="s">
        <v>126</v>
      </c>
      <c r="C46" s="28" t="s">
        <v>127</v>
      </c>
      <c r="D46" s="28" t="s">
        <v>128</v>
      </c>
      <c r="E46" s="30" t="s">
        <v>274</v>
      </c>
      <c r="F46" s="28" t="s">
        <v>338</v>
      </c>
      <c r="G46" s="28">
        <v>134917695</v>
      </c>
      <c r="H46" s="28" t="s">
        <v>358</v>
      </c>
      <c r="I46" s="28" t="s">
        <v>385</v>
      </c>
      <c r="J46" s="77" t="s">
        <v>1125</v>
      </c>
      <c r="K46" s="28" t="s">
        <v>366</v>
      </c>
      <c r="M46" s="28">
        <f>+VLOOKUP(A46,'OBJ ORIGINALES'!$A$3:$T$493,18,FALSE)</f>
        <v>0</v>
      </c>
    </row>
    <row r="47" spans="1:13" x14ac:dyDescent="0.25">
      <c r="A47" s="31" t="s">
        <v>380</v>
      </c>
      <c r="B47" s="28" t="s">
        <v>129</v>
      </c>
      <c r="C47" s="28" t="s">
        <v>130</v>
      </c>
      <c r="D47" s="28" t="s">
        <v>131</v>
      </c>
      <c r="E47" s="30" t="s">
        <v>275</v>
      </c>
      <c r="F47" s="28" t="s">
        <v>317</v>
      </c>
      <c r="G47" s="28">
        <v>70377810</v>
      </c>
      <c r="H47" s="28" t="s">
        <v>360</v>
      </c>
      <c r="I47" s="28" t="s">
        <v>384</v>
      </c>
      <c r="J47" s="30">
        <v>139338243</v>
      </c>
      <c r="K47" s="28" t="s">
        <v>404</v>
      </c>
      <c r="L47" s="28" t="s">
        <v>389</v>
      </c>
      <c r="M47" s="28">
        <f>+VLOOKUP(A47,'OBJ ORIGINALES'!$A$3:$T$493,18,FALSE)</f>
        <v>0</v>
      </c>
    </row>
    <row r="48" spans="1:13" x14ac:dyDescent="0.25">
      <c r="A48" s="31">
        <v>212562181</v>
      </c>
      <c r="B48" s="28" t="s">
        <v>132</v>
      </c>
      <c r="C48" s="28" t="s">
        <v>89</v>
      </c>
      <c r="D48" s="28" t="s">
        <v>7</v>
      </c>
      <c r="E48" s="30" t="s">
        <v>276</v>
      </c>
      <c r="F48" s="28" t="s">
        <v>339</v>
      </c>
      <c r="G48" s="28">
        <v>54366043</v>
      </c>
      <c r="H48" s="28" t="s">
        <v>368</v>
      </c>
      <c r="I48" s="28" t="s">
        <v>393</v>
      </c>
      <c r="J48" s="30">
        <v>134917695</v>
      </c>
      <c r="K48" s="28" t="s">
        <v>358</v>
      </c>
      <c r="L48" s="28" t="s">
        <v>385</v>
      </c>
      <c r="M48" s="28">
        <f>+VLOOKUP(A48,'OBJ ORIGINALES'!$A$3:$T$493,18,FALSE)</f>
        <v>0</v>
      </c>
    </row>
    <row r="49" spans="1:13" x14ac:dyDescent="0.25">
      <c r="A49" s="31">
        <v>97077681</v>
      </c>
      <c r="B49" s="28" t="s">
        <v>133</v>
      </c>
      <c r="C49" s="28" t="s">
        <v>134</v>
      </c>
      <c r="D49" s="28" t="s">
        <v>115</v>
      </c>
      <c r="E49" s="30" t="s">
        <v>277</v>
      </c>
      <c r="F49" s="28" t="s">
        <v>317</v>
      </c>
      <c r="G49" s="28">
        <v>103965136</v>
      </c>
      <c r="H49" s="28" t="s">
        <v>362</v>
      </c>
      <c r="I49" s="28" t="s">
        <v>384</v>
      </c>
      <c r="J49" s="30">
        <v>139338243</v>
      </c>
      <c r="K49" s="28" t="s">
        <v>404</v>
      </c>
      <c r="L49" s="28" t="s">
        <v>389</v>
      </c>
      <c r="M49" s="28">
        <f>+VLOOKUP(A49,'OBJ ORIGINALES'!$A$3:$T$493,18,FALSE)</f>
        <v>0</v>
      </c>
    </row>
    <row r="50" spans="1:13" x14ac:dyDescent="0.25">
      <c r="A50" s="31">
        <v>177843652</v>
      </c>
      <c r="B50" s="28" t="s">
        <v>135</v>
      </c>
      <c r="C50" s="28" t="s">
        <v>105</v>
      </c>
      <c r="D50" s="28" t="s">
        <v>136</v>
      </c>
      <c r="E50" s="32" t="s">
        <v>278</v>
      </c>
      <c r="F50" s="28" t="s">
        <v>340</v>
      </c>
      <c r="G50" s="28">
        <v>156015539</v>
      </c>
      <c r="H50" s="28" t="s">
        <v>364</v>
      </c>
      <c r="I50" s="28" t="s">
        <v>390</v>
      </c>
      <c r="J50" s="30">
        <v>134917695</v>
      </c>
      <c r="K50" s="28" t="s">
        <v>358</v>
      </c>
      <c r="L50" s="28" t="s">
        <v>385</v>
      </c>
      <c r="M50" s="28">
        <f>+VLOOKUP(A50,'OBJ ORIGINALES'!$A$3:$T$493,18,FALSE)</f>
        <v>0</v>
      </c>
    </row>
    <row r="51" spans="1:13" ht="11" thickBot="1" x14ac:dyDescent="0.3">
      <c r="A51" s="31">
        <v>103965136</v>
      </c>
      <c r="B51" s="28" t="s">
        <v>137</v>
      </c>
      <c r="C51" s="28" t="s">
        <v>138</v>
      </c>
      <c r="D51" s="28" t="s">
        <v>139</v>
      </c>
      <c r="E51" s="32" t="s">
        <v>279</v>
      </c>
      <c r="F51" s="28" t="s">
        <v>325</v>
      </c>
      <c r="G51" s="28">
        <v>139338243</v>
      </c>
      <c r="H51" s="28" t="s">
        <v>363</v>
      </c>
      <c r="I51" s="28" t="s">
        <v>389</v>
      </c>
      <c r="J51" s="30">
        <v>134917695</v>
      </c>
      <c r="K51" s="28" t="s">
        <v>358</v>
      </c>
      <c r="L51" s="28" t="s">
        <v>385</v>
      </c>
      <c r="M51" s="28">
        <f>+VLOOKUP(A51,'OBJ ORIGINALES'!$A$3:$T$493,18,FALSE)</f>
        <v>0</v>
      </c>
    </row>
    <row r="52" spans="1:13" ht="11" thickBot="1" x14ac:dyDescent="0.3">
      <c r="A52" s="29" t="s">
        <v>890</v>
      </c>
      <c r="B52" s="28" t="s">
        <v>140</v>
      </c>
      <c r="C52" s="28" t="s">
        <v>141</v>
      </c>
      <c r="D52" s="28" t="s">
        <v>142</v>
      </c>
      <c r="E52" s="32" t="s">
        <v>280</v>
      </c>
      <c r="F52" s="28" t="s">
        <v>317</v>
      </c>
      <c r="G52" s="28" t="s">
        <v>376</v>
      </c>
      <c r="H52" s="28" t="s">
        <v>365</v>
      </c>
      <c r="I52" s="28" t="s">
        <v>384</v>
      </c>
      <c r="J52" s="30">
        <v>139338243</v>
      </c>
      <c r="K52" s="28" t="s">
        <v>404</v>
      </c>
      <c r="L52" s="28" t="s">
        <v>389</v>
      </c>
      <c r="M52" s="28">
        <f>+VLOOKUP(A52,'OBJ ORIGINALES'!$A$3:$T$493,18,FALSE)</f>
        <v>0</v>
      </c>
    </row>
    <row r="53" spans="1:13" x14ac:dyDescent="0.25">
      <c r="A53" s="31">
        <v>98983732</v>
      </c>
      <c r="B53" s="28" t="s">
        <v>143</v>
      </c>
      <c r="C53" s="28" t="s">
        <v>144</v>
      </c>
      <c r="D53" s="28" t="s">
        <v>48</v>
      </c>
      <c r="E53" s="32" t="s">
        <v>281</v>
      </c>
      <c r="F53" s="28" t="s">
        <v>327</v>
      </c>
      <c r="G53" s="28">
        <v>130276172</v>
      </c>
      <c r="H53" s="28" t="s">
        <v>369</v>
      </c>
      <c r="I53" s="28" t="s">
        <v>388</v>
      </c>
      <c r="J53" s="30">
        <v>134917695</v>
      </c>
      <c r="K53" s="28" t="s">
        <v>358</v>
      </c>
      <c r="L53" s="28" t="s">
        <v>385</v>
      </c>
      <c r="M53" s="28">
        <f>+VLOOKUP(A53,'OBJ ORIGINALES'!$A$3:$T$493,18,FALSE)</f>
        <v>0</v>
      </c>
    </row>
    <row r="54" spans="1:13" x14ac:dyDescent="0.25">
      <c r="A54" s="31">
        <v>184656981</v>
      </c>
      <c r="B54" s="28" t="s">
        <v>145</v>
      </c>
      <c r="C54" s="28" t="s">
        <v>146</v>
      </c>
      <c r="D54" s="28" t="s">
        <v>147</v>
      </c>
      <c r="E54" s="32" t="s">
        <v>282</v>
      </c>
      <c r="F54" s="28" t="s">
        <v>327</v>
      </c>
      <c r="G54" s="28">
        <v>130276172</v>
      </c>
      <c r="H54" s="28" t="s">
        <v>369</v>
      </c>
      <c r="I54" s="28" t="s">
        <v>388</v>
      </c>
      <c r="J54" s="30">
        <v>134917695</v>
      </c>
      <c r="K54" s="28" t="s">
        <v>358</v>
      </c>
      <c r="L54" s="28" t="s">
        <v>385</v>
      </c>
      <c r="M54" s="28">
        <f>+VLOOKUP(A54,'OBJ ORIGINALES'!$A$3:$T$493,18,FALSE)</f>
        <v>0</v>
      </c>
    </row>
    <row r="55" spans="1:13" x14ac:dyDescent="0.25">
      <c r="A55" s="31">
        <v>192446872</v>
      </c>
      <c r="B55" s="28" t="s">
        <v>148</v>
      </c>
      <c r="C55" s="28" t="s">
        <v>149</v>
      </c>
      <c r="D55" s="28" t="s">
        <v>150</v>
      </c>
      <c r="E55" s="30" t="s">
        <v>283</v>
      </c>
      <c r="F55" s="28" t="s">
        <v>341</v>
      </c>
      <c r="G55" s="28">
        <v>73010977</v>
      </c>
      <c r="H55" s="28" t="s">
        <v>361</v>
      </c>
      <c r="I55" s="28" t="s">
        <v>387</v>
      </c>
      <c r="J55" s="30">
        <v>134917695</v>
      </c>
      <c r="K55" s="28" t="s">
        <v>358</v>
      </c>
      <c r="L55" s="28" t="s">
        <v>385</v>
      </c>
      <c r="M55" s="28">
        <f>+VLOOKUP(A55,'OBJ ORIGINALES'!$A$3:$T$493,18,FALSE)</f>
        <v>0</v>
      </c>
    </row>
    <row r="56" spans="1:13" x14ac:dyDescent="0.25">
      <c r="A56" s="31">
        <v>70377810</v>
      </c>
      <c r="B56" s="28" t="s">
        <v>151</v>
      </c>
      <c r="C56" s="75" t="s">
        <v>152</v>
      </c>
      <c r="D56" s="75" t="s">
        <v>153</v>
      </c>
      <c r="E56" s="30" t="s">
        <v>284</v>
      </c>
      <c r="F56" s="28" t="s">
        <v>325</v>
      </c>
      <c r="G56" s="28">
        <v>139338243</v>
      </c>
      <c r="H56" s="28" t="s">
        <v>363</v>
      </c>
      <c r="I56" s="28" t="s">
        <v>389</v>
      </c>
      <c r="J56" s="30">
        <v>134917695</v>
      </c>
      <c r="K56" s="28" t="s">
        <v>358</v>
      </c>
      <c r="L56" s="28" t="s">
        <v>385</v>
      </c>
      <c r="M56" s="28">
        <f>+VLOOKUP(A56,'OBJ ORIGINALES'!$A$3:$T$493,18,FALSE)</f>
        <v>0</v>
      </c>
    </row>
    <row r="57" spans="1:13" x14ac:dyDescent="0.25">
      <c r="A57" s="31">
        <v>161405728</v>
      </c>
      <c r="B57" s="28" t="s">
        <v>154</v>
      </c>
      <c r="C57" s="75" t="s">
        <v>155</v>
      </c>
      <c r="D57" s="75" t="s">
        <v>156</v>
      </c>
      <c r="E57" s="30" t="s">
        <v>285</v>
      </c>
      <c r="F57" s="28" t="s">
        <v>391</v>
      </c>
      <c r="G57" s="28">
        <v>139338243</v>
      </c>
      <c r="H57" s="28" t="s">
        <v>363</v>
      </c>
      <c r="I57" s="28" t="s">
        <v>389</v>
      </c>
      <c r="J57" s="30">
        <v>134917695</v>
      </c>
      <c r="K57" s="28" t="s">
        <v>358</v>
      </c>
      <c r="L57" s="28" t="s">
        <v>385</v>
      </c>
      <c r="M57" s="28">
        <f>+VLOOKUP(A57,'OBJ ORIGINALES'!$A$3:$T$493,18,FALSE)</f>
        <v>0</v>
      </c>
    </row>
    <row r="58" spans="1:13" x14ac:dyDescent="0.25">
      <c r="A58" s="31">
        <v>89533813</v>
      </c>
      <c r="B58" s="28" t="s">
        <v>157</v>
      </c>
      <c r="C58" s="28" t="s">
        <v>158</v>
      </c>
      <c r="D58" s="28" t="s">
        <v>159</v>
      </c>
      <c r="E58" s="28" t="s">
        <v>286</v>
      </c>
      <c r="F58" s="28" t="s">
        <v>317</v>
      </c>
      <c r="G58" s="28">
        <v>103965136</v>
      </c>
      <c r="H58" s="28" t="s">
        <v>362</v>
      </c>
      <c r="I58" s="28" t="s">
        <v>384</v>
      </c>
      <c r="J58" s="30">
        <v>139338243</v>
      </c>
      <c r="K58" s="28" t="s">
        <v>404</v>
      </c>
      <c r="L58" s="28" t="s">
        <v>389</v>
      </c>
      <c r="M58" s="28">
        <f>+VLOOKUP(A58,'OBJ ORIGINALES'!$A$3:$T$493,18,FALSE)</f>
        <v>0</v>
      </c>
    </row>
    <row r="59" spans="1:13" x14ac:dyDescent="0.25">
      <c r="A59" s="33">
        <v>185331547</v>
      </c>
      <c r="B59" s="28" t="s">
        <v>160</v>
      </c>
      <c r="C59" s="28" t="s">
        <v>26</v>
      </c>
      <c r="D59" s="28" t="s">
        <v>161</v>
      </c>
      <c r="E59" s="28" t="s">
        <v>287</v>
      </c>
      <c r="F59" s="28" t="s">
        <v>317</v>
      </c>
      <c r="G59" s="28">
        <v>103741106</v>
      </c>
      <c r="H59" s="28" t="s">
        <v>357</v>
      </c>
      <c r="I59" s="28" t="s">
        <v>384</v>
      </c>
      <c r="J59" s="30">
        <v>139338243</v>
      </c>
      <c r="K59" s="28" t="s">
        <v>404</v>
      </c>
      <c r="L59" s="28" t="s">
        <v>389</v>
      </c>
      <c r="M59" s="28">
        <f>+VLOOKUP(A59,'OBJ ORIGINALES'!$A$3:$T$493,18,FALSE)</f>
        <v>0</v>
      </c>
    </row>
    <row r="60" spans="1:13" x14ac:dyDescent="0.25">
      <c r="A60" s="33">
        <v>132711682</v>
      </c>
      <c r="B60" s="28" t="s">
        <v>162</v>
      </c>
      <c r="C60" s="28" t="s">
        <v>163</v>
      </c>
      <c r="D60" s="28" t="s">
        <v>106</v>
      </c>
      <c r="E60" s="28" t="s">
        <v>288</v>
      </c>
      <c r="F60" s="28" t="s">
        <v>317</v>
      </c>
      <c r="G60" s="28">
        <v>136574124</v>
      </c>
      <c r="H60" s="28" t="s">
        <v>356</v>
      </c>
      <c r="I60" s="28" t="s">
        <v>384</v>
      </c>
      <c r="J60" s="30">
        <v>139338243</v>
      </c>
      <c r="K60" s="28" t="s">
        <v>404</v>
      </c>
      <c r="L60" s="28" t="s">
        <v>389</v>
      </c>
      <c r="M60" s="28">
        <f>+VLOOKUP(A60,'OBJ ORIGINALES'!$A$3:$T$493,18,FALSE)</f>
        <v>0</v>
      </c>
    </row>
    <row r="61" spans="1:13" x14ac:dyDescent="0.25">
      <c r="A61" s="33" t="s">
        <v>373</v>
      </c>
      <c r="B61" s="28" t="s">
        <v>164</v>
      </c>
      <c r="C61" s="28" t="s">
        <v>165</v>
      </c>
      <c r="D61" s="28" t="s">
        <v>166</v>
      </c>
      <c r="E61" s="28" t="s">
        <v>289</v>
      </c>
      <c r="F61" s="28" t="s">
        <v>317</v>
      </c>
      <c r="G61" s="28">
        <v>136574124</v>
      </c>
      <c r="H61" s="28" t="s">
        <v>356</v>
      </c>
      <c r="I61" s="28" t="s">
        <v>384</v>
      </c>
      <c r="J61" s="30">
        <v>139338243</v>
      </c>
      <c r="K61" s="28" t="s">
        <v>404</v>
      </c>
      <c r="L61" s="28" t="s">
        <v>389</v>
      </c>
      <c r="M61" s="28">
        <f>+VLOOKUP(A61,'OBJ ORIGINALES'!$A$3:$T$493,18,FALSE)</f>
        <v>0</v>
      </c>
    </row>
    <row r="62" spans="1:13" x14ac:dyDescent="0.25">
      <c r="A62" s="33">
        <v>180370994</v>
      </c>
      <c r="B62" s="28" t="s">
        <v>167</v>
      </c>
      <c r="C62" s="28" t="s">
        <v>168</v>
      </c>
      <c r="D62" s="28" t="s">
        <v>169</v>
      </c>
      <c r="E62" s="28" t="s">
        <v>290</v>
      </c>
      <c r="F62" s="28" t="s">
        <v>340</v>
      </c>
      <c r="G62" s="28">
        <v>156015539</v>
      </c>
      <c r="H62" s="28" t="s">
        <v>364</v>
      </c>
      <c r="I62" s="28" t="s">
        <v>390</v>
      </c>
      <c r="J62" s="30">
        <v>134917695</v>
      </c>
      <c r="K62" s="28" t="s">
        <v>358</v>
      </c>
      <c r="L62" s="28" t="s">
        <v>385</v>
      </c>
      <c r="M62" s="28">
        <f>+VLOOKUP(A62,'OBJ ORIGINALES'!$A$3:$T$493,18,FALSE)</f>
        <v>0</v>
      </c>
    </row>
    <row r="63" spans="1:13" x14ac:dyDescent="0.25">
      <c r="A63" s="33">
        <v>130840000</v>
      </c>
      <c r="B63" s="28" t="s">
        <v>170</v>
      </c>
      <c r="C63" s="28" t="s">
        <v>171</v>
      </c>
      <c r="D63" s="28" t="s">
        <v>172</v>
      </c>
      <c r="E63" s="28" t="s">
        <v>291</v>
      </c>
      <c r="F63" s="28" t="s">
        <v>317</v>
      </c>
      <c r="G63" s="28">
        <v>103741106</v>
      </c>
      <c r="H63" s="28" t="s">
        <v>357</v>
      </c>
      <c r="I63" s="28" t="s">
        <v>384</v>
      </c>
      <c r="J63" s="30">
        <v>139338243</v>
      </c>
      <c r="K63" s="28" t="s">
        <v>404</v>
      </c>
      <c r="L63" s="28" t="s">
        <v>389</v>
      </c>
      <c r="M63" s="28">
        <f>+VLOOKUP(A63,'OBJ ORIGINALES'!$A$3:$T$493,18,FALSE)</f>
        <v>0</v>
      </c>
    </row>
    <row r="64" spans="1:13" x14ac:dyDescent="0.25">
      <c r="A64" s="31">
        <v>116828677</v>
      </c>
      <c r="B64" s="28" t="s">
        <v>173</v>
      </c>
      <c r="C64" s="28" t="s">
        <v>174</v>
      </c>
      <c r="D64" s="28" t="s">
        <v>175</v>
      </c>
      <c r="E64" s="28" t="s">
        <v>292</v>
      </c>
      <c r="F64" s="28" t="s">
        <v>317</v>
      </c>
      <c r="G64" s="28">
        <v>103965136</v>
      </c>
      <c r="H64" s="28" t="s">
        <v>362</v>
      </c>
      <c r="I64" s="28" t="s">
        <v>384</v>
      </c>
      <c r="J64" s="30">
        <v>139338243</v>
      </c>
      <c r="K64" s="28" t="s">
        <v>404</v>
      </c>
      <c r="L64" s="28" t="s">
        <v>389</v>
      </c>
      <c r="M64" s="28">
        <f>+VLOOKUP(A64,'OBJ ORIGINALES'!$A$3:$T$493,18,FALSE)</f>
        <v>0</v>
      </c>
    </row>
    <row r="65" spans="1:13" x14ac:dyDescent="0.25">
      <c r="A65" s="31">
        <v>90979922</v>
      </c>
      <c r="B65" s="28" t="s">
        <v>176</v>
      </c>
      <c r="C65" s="28" t="s">
        <v>72</v>
      </c>
      <c r="D65" s="28" t="s">
        <v>155</v>
      </c>
      <c r="E65" s="28" t="s">
        <v>293</v>
      </c>
      <c r="F65" s="28" t="s">
        <v>317</v>
      </c>
      <c r="G65" s="28">
        <v>136574124</v>
      </c>
      <c r="H65" s="28" t="s">
        <v>356</v>
      </c>
      <c r="I65" s="28" t="s">
        <v>384</v>
      </c>
      <c r="J65" s="30">
        <v>139338243</v>
      </c>
      <c r="K65" s="28" t="s">
        <v>404</v>
      </c>
      <c r="L65" s="28" t="s">
        <v>389</v>
      </c>
      <c r="M65" s="28">
        <f>+VLOOKUP(A65,'OBJ ORIGINALES'!$A$3:$T$493,18,FALSE)</f>
        <v>0</v>
      </c>
    </row>
    <row r="66" spans="1:13" x14ac:dyDescent="0.25">
      <c r="A66" s="31">
        <v>158405598</v>
      </c>
      <c r="B66" s="28" t="s">
        <v>177</v>
      </c>
      <c r="C66" s="28" t="s">
        <v>85</v>
      </c>
      <c r="D66" s="28" t="s">
        <v>178</v>
      </c>
      <c r="E66" s="28" t="s">
        <v>294</v>
      </c>
      <c r="F66" s="28" t="s">
        <v>342</v>
      </c>
      <c r="G66" s="28">
        <v>130276172</v>
      </c>
      <c r="H66" s="28" t="s">
        <v>369</v>
      </c>
      <c r="I66" s="28" t="s">
        <v>388</v>
      </c>
      <c r="J66" s="30">
        <v>134917695</v>
      </c>
      <c r="K66" s="28" t="s">
        <v>358</v>
      </c>
      <c r="L66" s="28" t="s">
        <v>385</v>
      </c>
      <c r="M66" s="28">
        <f>+VLOOKUP(A66,'OBJ ORIGINALES'!$A$3:$T$493,18,FALSE)</f>
        <v>0</v>
      </c>
    </row>
    <row r="67" spans="1:13" x14ac:dyDescent="0.25">
      <c r="A67" s="31" t="s">
        <v>381</v>
      </c>
      <c r="B67" s="28" t="s">
        <v>179</v>
      </c>
      <c r="C67" s="28" t="s">
        <v>180</v>
      </c>
      <c r="D67" s="28" t="s">
        <v>181</v>
      </c>
      <c r="E67" s="28" t="s">
        <v>295</v>
      </c>
      <c r="F67" s="28" t="s">
        <v>343</v>
      </c>
      <c r="G67" s="28">
        <v>130276172</v>
      </c>
      <c r="H67" s="28" t="s">
        <v>369</v>
      </c>
      <c r="I67" s="28" t="s">
        <v>388</v>
      </c>
      <c r="J67" s="30">
        <v>134917695</v>
      </c>
      <c r="K67" s="28" t="s">
        <v>358</v>
      </c>
      <c r="L67" s="28" t="s">
        <v>385</v>
      </c>
      <c r="M67" s="28">
        <f>+VLOOKUP(A67,'OBJ ORIGINALES'!$A$3:$T$493,18,FALSE)</f>
        <v>0</v>
      </c>
    </row>
    <row r="68" spans="1:13" x14ac:dyDescent="0.25">
      <c r="A68" s="31">
        <v>114048119</v>
      </c>
      <c r="B68" s="28" t="s">
        <v>182</v>
      </c>
      <c r="C68" s="28" t="s">
        <v>183</v>
      </c>
      <c r="D68" s="28" t="s">
        <v>184</v>
      </c>
      <c r="E68" s="30" t="s">
        <v>296</v>
      </c>
      <c r="F68" s="28" t="s">
        <v>344</v>
      </c>
      <c r="G68" s="28">
        <v>156015539</v>
      </c>
      <c r="H68" s="28" t="s">
        <v>364</v>
      </c>
      <c r="I68" s="28" t="s">
        <v>390</v>
      </c>
      <c r="J68" s="30">
        <v>134917695</v>
      </c>
      <c r="K68" s="28" t="s">
        <v>358</v>
      </c>
      <c r="L68" s="28" t="s">
        <v>385</v>
      </c>
      <c r="M68" s="28">
        <f>+VLOOKUP(A68,'OBJ ORIGINALES'!$A$3:$T$493,18,FALSE)</f>
        <v>0</v>
      </c>
    </row>
    <row r="69" spans="1:13" x14ac:dyDescent="0.25">
      <c r="A69" s="31">
        <v>73010977</v>
      </c>
      <c r="B69" s="28" t="s">
        <v>185</v>
      </c>
      <c r="C69" s="28" t="s">
        <v>186</v>
      </c>
      <c r="D69" s="28" t="s">
        <v>187</v>
      </c>
      <c r="E69" s="75" t="s">
        <v>297</v>
      </c>
      <c r="F69" s="28" t="s">
        <v>345</v>
      </c>
      <c r="G69" s="28">
        <v>134917695</v>
      </c>
      <c r="H69" s="28" t="s">
        <v>358</v>
      </c>
      <c r="I69" s="28" t="s">
        <v>385</v>
      </c>
      <c r="J69" s="77" t="s">
        <v>1125</v>
      </c>
      <c r="K69" s="28" t="s">
        <v>366</v>
      </c>
      <c r="M69" s="28">
        <f>+VLOOKUP(A69,'OBJ ORIGINALES'!$A$3:$T$493,18,FALSE)</f>
        <v>0</v>
      </c>
    </row>
    <row r="70" spans="1:13" x14ac:dyDescent="0.25">
      <c r="A70" s="31">
        <v>267949042</v>
      </c>
      <c r="B70" s="28" t="s">
        <v>188</v>
      </c>
      <c r="C70" s="28" t="s">
        <v>106</v>
      </c>
      <c r="D70" s="28" t="s">
        <v>105</v>
      </c>
      <c r="E70" s="75" t="s">
        <v>298</v>
      </c>
      <c r="F70" s="28" t="s">
        <v>396</v>
      </c>
      <c r="G70" s="28">
        <v>161405728</v>
      </c>
      <c r="H70" s="28" t="s">
        <v>370</v>
      </c>
      <c r="I70" s="28" t="s">
        <v>392</v>
      </c>
      <c r="J70" s="30">
        <v>134917695</v>
      </c>
      <c r="K70" s="28" t="s">
        <v>358</v>
      </c>
      <c r="L70" s="28" t="s">
        <v>385</v>
      </c>
      <c r="M70" s="28">
        <f>+VLOOKUP(A70,'OBJ ORIGINALES'!$A$3:$T$493,18,FALSE)</f>
        <v>0</v>
      </c>
    </row>
    <row r="71" spans="1:13" x14ac:dyDescent="0.25">
      <c r="A71" s="31">
        <v>198258326</v>
      </c>
      <c r="B71" s="28" t="s">
        <v>189</v>
      </c>
      <c r="C71" s="28" t="s">
        <v>94</v>
      </c>
      <c r="D71" s="28" t="s">
        <v>190</v>
      </c>
      <c r="E71" s="75" t="s">
        <v>299</v>
      </c>
      <c r="F71" s="28" t="s">
        <v>346</v>
      </c>
      <c r="G71" s="28">
        <v>130276172</v>
      </c>
      <c r="H71" s="28" t="s">
        <v>369</v>
      </c>
      <c r="I71" s="28" t="s">
        <v>388</v>
      </c>
      <c r="J71" s="30">
        <v>134917695</v>
      </c>
      <c r="K71" s="28" t="s">
        <v>358</v>
      </c>
      <c r="L71" s="28" t="s">
        <v>385</v>
      </c>
      <c r="M71" s="28">
        <f>+VLOOKUP(A71,'OBJ ORIGINALES'!$A$3:$T$493,18,FALSE)</f>
        <v>0</v>
      </c>
    </row>
    <row r="72" spans="1:13" x14ac:dyDescent="0.25">
      <c r="A72" s="31">
        <v>161004960</v>
      </c>
      <c r="B72" s="28" t="s">
        <v>191</v>
      </c>
      <c r="C72" s="28" t="s">
        <v>139</v>
      </c>
      <c r="D72" s="28" t="s">
        <v>105</v>
      </c>
      <c r="E72" s="28" t="s">
        <v>300</v>
      </c>
      <c r="F72" s="28" t="s">
        <v>347</v>
      </c>
      <c r="G72" s="28">
        <v>167427081</v>
      </c>
      <c r="H72" s="28" t="s">
        <v>371</v>
      </c>
      <c r="I72" s="28" t="s">
        <v>394</v>
      </c>
      <c r="J72" s="30">
        <v>134917695</v>
      </c>
      <c r="K72" s="28" t="s">
        <v>358</v>
      </c>
      <c r="L72" s="28" t="s">
        <v>385</v>
      </c>
      <c r="M72" s="28">
        <f>+VLOOKUP(A72,'OBJ ORIGINALES'!$A$3:$T$493,18,FALSE)</f>
        <v>0</v>
      </c>
    </row>
    <row r="73" spans="1:13" x14ac:dyDescent="0.25">
      <c r="A73" s="31" t="s">
        <v>377</v>
      </c>
      <c r="B73" s="28" t="s">
        <v>192</v>
      </c>
      <c r="C73" s="28" t="s">
        <v>193</v>
      </c>
      <c r="D73" s="28" t="s">
        <v>194</v>
      </c>
      <c r="E73" s="28" t="s">
        <v>301</v>
      </c>
      <c r="F73" s="28" t="s">
        <v>348</v>
      </c>
      <c r="G73" s="28">
        <v>156015539</v>
      </c>
      <c r="H73" s="28" t="s">
        <v>364</v>
      </c>
      <c r="I73" s="28" t="s">
        <v>390</v>
      </c>
      <c r="J73" s="30">
        <v>134917695</v>
      </c>
      <c r="K73" s="28" t="s">
        <v>358</v>
      </c>
      <c r="L73" s="28" t="s">
        <v>385</v>
      </c>
      <c r="M73" s="28">
        <f>+VLOOKUP(A73,'OBJ ORIGINALES'!$A$3:$T$493,18,FALSE)</f>
        <v>0</v>
      </c>
    </row>
    <row r="74" spans="1:13" x14ac:dyDescent="0.25">
      <c r="A74" s="31">
        <v>172731309</v>
      </c>
      <c r="B74" s="28" t="s">
        <v>195</v>
      </c>
      <c r="C74" s="28" t="s">
        <v>196</v>
      </c>
      <c r="D74" s="28" t="s">
        <v>197</v>
      </c>
      <c r="E74" s="28" t="s">
        <v>302</v>
      </c>
      <c r="F74" s="28" t="s">
        <v>349</v>
      </c>
      <c r="G74" s="28" t="s">
        <v>374</v>
      </c>
      <c r="H74" s="28" t="s">
        <v>367</v>
      </c>
      <c r="I74" s="28" t="s">
        <v>395</v>
      </c>
      <c r="J74" s="30">
        <v>134917695</v>
      </c>
      <c r="K74" s="28" t="s">
        <v>358</v>
      </c>
      <c r="L74" s="28" t="s">
        <v>385</v>
      </c>
      <c r="M74" s="28">
        <f>+VLOOKUP(A74,'OBJ ORIGINALES'!$A$3:$T$493,18,FALSE)</f>
        <v>0</v>
      </c>
    </row>
    <row r="75" spans="1:13" x14ac:dyDescent="0.25">
      <c r="A75" s="31">
        <v>170859634</v>
      </c>
      <c r="B75" s="28" t="s">
        <v>198</v>
      </c>
      <c r="C75" s="28" t="s">
        <v>199</v>
      </c>
      <c r="D75" s="28" t="s">
        <v>125</v>
      </c>
      <c r="E75" s="76" t="s">
        <v>303</v>
      </c>
      <c r="F75" s="28" t="s">
        <v>350</v>
      </c>
      <c r="G75" s="28">
        <v>130276172</v>
      </c>
      <c r="H75" s="28" t="s">
        <v>369</v>
      </c>
      <c r="I75" s="28" t="s">
        <v>388</v>
      </c>
      <c r="J75" s="30">
        <v>134917695</v>
      </c>
      <c r="K75" s="28" t="s">
        <v>358</v>
      </c>
      <c r="L75" s="28" t="s">
        <v>385</v>
      </c>
      <c r="M75" s="28">
        <f>+VLOOKUP(A75,'OBJ ORIGINALES'!$A$3:$T$493,18,FALSE)</f>
        <v>0</v>
      </c>
    </row>
    <row r="76" spans="1:13" x14ac:dyDescent="0.25">
      <c r="A76" s="31" t="s">
        <v>378</v>
      </c>
      <c r="B76" s="28" t="s">
        <v>200</v>
      </c>
      <c r="C76" s="28" t="s">
        <v>121</v>
      </c>
      <c r="D76" s="28" t="s">
        <v>201</v>
      </c>
      <c r="E76" s="28" t="s">
        <v>304</v>
      </c>
      <c r="F76" s="28" t="s">
        <v>317</v>
      </c>
      <c r="G76" s="28">
        <v>103741106</v>
      </c>
      <c r="H76" s="28" t="s">
        <v>357</v>
      </c>
      <c r="I76" s="28" t="s">
        <v>384</v>
      </c>
      <c r="J76" s="30">
        <v>139338243</v>
      </c>
      <c r="K76" s="28" t="s">
        <v>404</v>
      </c>
      <c r="L76" s="28" t="s">
        <v>389</v>
      </c>
      <c r="M76" s="28">
        <f>+VLOOKUP(A76,'OBJ ORIGINALES'!$A$3:$T$493,18,FALSE)</f>
        <v>0</v>
      </c>
    </row>
    <row r="77" spans="1:13" x14ac:dyDescent="0.25">
      <c r="A77" s="78">
        <v>138946908</v>
      </c>
      <c r="B77" s="28" t="s">
        <v>202</v>
      </c>
      <c r="C77" s="28" t="s">
        <v>203</v>
      </c>
      <c r="D77" s="28" t="s">
        <v>106</v>
      </c>
      <c r="E77" s="76" t="s">
        <v>305</v>
      </c>
      <c r="F77" s="28" t="s">
        <v>351</v>
      </c>
      <c r="G77" s="28">
        <v>97120323</v>
      </c>
      <c r="H77" s="28" t="s">
        <v>359</v>
      </c>
      <c r="I77" s="28" t="s">
        <v>386</v>
      </c>
      <c r="J77" s="30">
        <v>134917695</v>
      </c>
      <c r="K77" s="28" t="s">
        <v>358</v>
      </c>
      <c r="L77" s="28" t="s">
        <v>385</v>
      </c>
      <c r="M77" s="28">
        <f>+VLOOKUP(A77,'OBJ ORIGINALES'!$A$3:$T$493,18,FALSE)</f>
        <v>0</v>
      </c>
    </row>
    <row r="78" spans="1:13" x14ac:dyDescent="0.25">
      <c r="A78" s="31">
        <v>157359940</v>
      </c>
      <c r="B78" s="28" t="s">
        <v>204</v>
      </c>
      <c r="C78" s="28" t="s">
        <v>205</v>
      </c>
      <c r="D78" s="28" t="s">
        <v>206</v>
      </c>
      <c r="E78" s="28" t="s">
        <v>306</v>
      </c>
      <c r="F78" s="28" t="s">
        <v>317</v>
      </c>
      <c r="G78" s="28">
        <v>70377810</v>
      </c>
      <c r="H78" s="28" t="s">
        <v>360</v>
      </c>
      <c r="I78" s="28" t="s">
        <v>384</v>
      </c>
      <c r="J78" s="30">
        <v>139338243</v>
      </c>
      <c r="K78" s="28" t="s">
        <v>404</v>
      </c>
      <c r="L78" s="28" t="s">
        <v>389</v>
      </c>
      <c r="M78" s="28">
        <f>+VLOOKUP(A78,'OBJ ORIGINALES'!$A$3:$T$493,18,FALSE)</f>
        <v>0</v>
      </c>
    </row>
    <row r="79" spans="1:13" x14ac:dyDescent="0.25">
      <c r="A79" s="31">
        <v>186376927</v>
      </c>
      <c r="B79" s="28" t="s">
        <v>207</v>
      </c>
      <c r="C79" s="28" t="s">
        <v>197</v>
      </c>
      <c r="D79" s="28" t="s">
        <v>208</v>
      </c>
      <c r="E79" s="28" t="s">
        <v>307</v>
      </c>
      <c r="F79" s="28" t="s">
        <v>352</v>
      </c>
      <c r="G79" s="28">
        <v>130276172</v>
      </c>
      <c r="H79" s="28" t="s">
        <v>369</v>
      </c>
      <c r="I79" s="28" t="s">
        <v>388</v>
      </c>
      <c r="J79" s="30">
        <v>134917695</v>
      </c>
      <c r="K79" s="28" t="s">
        <v>358</v>
      </c>
      <c r="L79" s="28" t="s">
        <v>385</v>
      </c>
      <c r="M79" s="28">
        <f>+VLOOKUP(A79,'OBJ ORIGINALES'!$A$3:$T$493,18,FALSE)</f>
        <v>0</v>
      </c>
    </row>
    <row r="80" spans="1:13" x14ac:dyDescent="0.25">
      <c r="A80" s="31">
        <v>155197633</v>
      </c>
      <c r="B80" s="28" t="s">
        <v>209</v>
      </c>
      <c r="C80" s="28" t="s">
        <v>139</v>
      </c>
      <c r="D80" s="28" t="s">
        <v>210</v>
      </c>
      <c r="E80" s="28" t="s">
        <v>308</v>
      </c>
      <c r="F80" s="28" t="s">
        <v>353</v>
      </c>
      <c r="G80" s="28" t="s">
        <v>376</v>
      </c>
      <c r="H80" s="28" t="s">
        <v>365</v>
      </c>
      <c r="I80" s="28" t="s">
        <v>384</v>
      </c>
      <c r="J80" s="30">
        <v>139338243</v>
      </c>
      <c r="K80" s="28" t="s">
        <v>404</v>
      </c>
      <c r="L80" s="28" t="s">
        <v>389</v>
      </c>
      <c r="M80" s="28">
        <f>+VLOOKUP(A80,'OBJ ORIGINALES'!$A$3:$T$493,18,FALSE)</f>
        <v>0</v>
      </c>
    </row>
    <row r="81" spans="1:13" x14ac:dyDescent="0.25">
      <c r="A81" s="31">
        <v>258624734</v>
      </c>
      <c r="B81" s="28" t="s">
        <v>211</v>
      </c>
      <c r="C81" s="28" t="s">
        <v>212</v>
      </c>
      <c r="D81" s="28" t="s">
        <v>213</v>
      </c>
      <c r="E81" s="28" t="s">
        <v>309</v>
      </c>
      <c r="F81" s="28" t="s">
        <v>317</v>
      </c>
      <c r="G81" s="28">
        <v>136574124</v>
      </c>
      <c r="H81" s="28" t="s">
        <v>356</v>
      </c>
      <c r="I81" s="28" t="s">
        <v>384</v>
      </c>
      <c r="J81" s="30">
        <v>139338243</v>
      </c>
      <c r="K81" s="28" t="s">
        <v>404</v>
      </c>
      <c r="L81" s="28" t="s">
        <v>389</v>
      </c>
      <c r="M81" s="28">
        <f>+VLOOKUP(A81,'OBJ ORIGINALES'!$A$3:$T$493,18,FALSE)</f>
        <v>0</v>
      </c>
    </row>
    <row r="82" spans="1:13" x14ac:dyDescent="0.25">
      <c r="A82" s="31">
        <v>260709143</v>
      </c>
      <c r="B82" s="28" t="s">
        <v>214</v>
      </c>
      <c r="C82" s="28" t="s">
        <v>215</v>
      </c>
      <c r="D82" s="28" t="s">
        <v>216</v>
      </c>
      <c r="E82" s="28" t="s">
        <v>310</v>
      </c>
      <c r="F82" s="28" t="s">
        <v>353</v>
      </c>
      <c r="G82" s="28">
        <v>70377810</v>
      </c>
      <c r="H82" s="28" t="s">
        <v>360</v>
      </c>
      <c r="I82" s="28" t="s">
        <v>384</v>
      </c>
      <c r="J82" s="30">
        <v>139338243</v>
      </c>
      <c r="K82" s="28" t="s">
        <v>404</v>
      </c>
      <c r="L82" s="28" t="s">
        <v>389</v>
      </c>
      <c r="M82" s="28">
        <f>+VLOOKUP(A82,'OBJ ORIGINALES'!$A$3:$T$493,18,FALSE)</f>
        <v>0</v>
      </c>
    </row>
    <row r="83" spans="1:13" x14ac:dyDescent="0.25">
      <c r="A83" s="31">
        <v>179643634</v>
      </c>
      <c r="B83" s="28" t="s">
        <v>217</v>
      </c>
      <c r="C83" s="28" t="s">
        <v>218</v>
      </c>
      <c r="D83" s="28" t="s">
        <v>219</v>
      </c>
      <c r="E83" s="28" t="s">
        <v>311</v>
      </c>
      <c r="F83" s="28" t="s">
        <v>354</v>
      </c>
      <c r="G83" s="28">
        <v>54366043</v>
      </c>
      <c r="H83" s="28" t="s">
        <v>368</v>
      </c>
      <c r="I83" s="28" t="s">
        <v>393</v>
      </c>
      <c r="J83" s="30">
        <v>134917695</v>
      </c>
      <c r="K83" s="28" t="s">
        <v>358</v>
      </c>
      <c r="L83" s="28" t="s">
        <v>385</v>
      </c>
      <c r="M83" s="28">
        <f>+VLOOKUP(A83,'OBJ ORIGINALES'!$A$3:$T$493,18,FALSE)</f>
        <v>0</v>
      </c>
    </row>
    <row r="84" spans="1:13" x14ac:dyDescent="0.25">
      <c r="A84" s="31">
        <v>259363608</v>
      </c>
      <c r="B84" s="28" t="s">
        <v>220</v>
      </c>
      <c r="C84" s="28" t="s">
        <v>221</v>
      </c>
      <c r="D84" s="28" t="s">
        <v>190</v>
      </c>
      <c r="E84" s="28" t="s">
        <v>312</v>
      </c>
      <c r="F84" s="28" t="s">
        <v>317</v>
      </c>
      <c r="G84" s="28">
        <v>136574124</v>
      </c>
      <c r="H84" s="28" t="s">
        <v>356</v>
      </c>
      <c r="I84" s="28" t="s">
        <v>384</v>
      </c>
      <c r="J84" s="30">
        <v>139338243</v>
      </c>
      <c r="K84" s="28" t="s">
        <v>404</v>
      </c>
      <c r="L84" s="28" t="s">
        <v>389</v>
      </c>
      <c r="M84" s="28">
        <f>+VLOOKUP(A84,'OBJ ORIGINALES'!$A$3:$T$493,18,FALSE)</f>
        <v>0</v>
      </c>
    </row>
    <row r="85" spans="1:13" x14ac:dyDescent="0.25">
      <c r="A85" s="31">
        <v>82950516</v>
      </c>
      <c r="B85" s="28" t="s">
        <v>222</v>
      </c>
      <c r="C85" s="28" t="s">
        <v>223</v>
      </c>
      <c r="D85" s="28" t="s">
        <v>224</v>
      </c>
      <c r="E85" s="28" t="s">
        <v>313</v>
      </c>
      <c r="F85" s="28" t="s">
        <v>317</v>
      </c>
      <c r="G85" s="28">
        <v>103741106</v>
      </c>
      <c r="H85" s="28" t="s">
        <v>357</v>
      </c>
      <c r="I85" s="28" t="s">
        <v>384</v>
      </c>
      <c r="J85" s="30">
        <v>139338243</v>
      </c>
      <c r="K85" s="28" t="s">
        <v>404</v>
      </c>
      <c r="L85" s="28" t="s">
        <v>389</v>
      </c>
      <c r="M85" s="28">
        <f>+VLOOKUP(A85,'OBJ ORIGINALES'!$A$3:$T$493,18,FALSE)</f>
        <v>0</v>
      </c>
    </row>
    <row r="86" spans="1:13" x14ac:dyDescent="0.25">
      <c r="A86" s="31">
        <v>141302485</v>
      </c>
      <c r="B86" s="28" t="s">
        <v>225</v>
      </c>
      <c r="C86" s="28" t="s">
        <v>226</v>
      </c>
      <c r="D86" s="28" t="s">
        <v>161</v>
      </c>
      <c r="E86" s="28" t="s">
        <v>314</v>
      </c>
      <c r="F86" s="28" t="s">
        <v>317</v>
      </c>
      <c r="G86" s="28">
        <v>103741106</v>
      </c>
      <c r="H86" s="28" t="s">
        <v>357</v>
      </c>
      <c r="I86" s="28" t="s">
        <v>384</v>
      </c>
      <c r="J86" s="30">
        <v>139338243</v>
      </c>
      <c r="K86" s="28" t="s">
        <v>404</v>
      </c>
      <c r="L86" s="28" t="s">
        <v>389</v>
      </c>
      <c r="M86" s="28">
        <f>+VLOOKUP(A86,'OBJ ORIGINALES'!$A$3:$T$493,18,FALSE)</f>
        <v>0</v>
      </c>
    </row>
    <row r="87" spans="1:13" x14ac:dyDescent="0.25">
      <c r="A87" s="31" t="s">
        <v>376</v>
      </c>
      <c r="B87" s="28" t="s">
        <v>227</v>
      </c>
      <c r="C87" s="28" t="s">
        <v>228</v>
      </c>
      <c r="D87" s="28" t="s">
        <v>190</v>
      </c>
      <c r="E87" s="28" t="s">
        <v>315</v>
      </c>
      <c r="F87" s="28" t="s">
        <v>325</v>
      </c>
      <c r="G87" s="28">
        <v>139338243</v>
      </c>
      <c r="H87" s="28" t="s">
        <v>363</v>
      </c>
      <c r="I87" s="28" t="s">
        <v>389</v>
      </c>
      <c r="J87" s="30">
        <v>134917695</v>
      </c>
      <c r="K87" s="28" t="s">
        <v>358</v>
      </c>
      <c r="L87" s="28" t="s">
        <v>385</v>
      </c>
      <c r="M87" s="28">
        <f>+VLOOKUP(A87,'OBJ ORIGINALES'!$A$3:$T$493,18,FALSE)</f>
        <v>0</v>
      </c>
    </row>
    <row r="88" spans="1:13" x14ac:dyDescent="0.25">
      <c r="A88" s="31">
        <v>12160899</v>
      </c>
      <c r="B88" s="28" t="s">
        <v>398</v>
      </c>
      <c r="C88" s="28" t="s">
        <v>399</v>
      </c>
      <c r="E88" s="28" t="s">
        <v>400</v>
      </c>
      <c r="H88" s="28" t="s">
        <v>366</v>
      </c>
      <c r="M88" s="28">
        <f>+VLOOKUP(A88,'OBJ ORIGINALES'!$A$3:$T$493,18,FALSE)</f>
        <v>0</v>
      </c>
    </row>
  </sheetData>
  <autoFilter ref="A1:M88" xr:uid="{9FFADF62-6DB9-4FE7-A235-9097983C267A}"/>
  <conditionalFormatting sqref="E2:E88 F2:F33 A88:C88 A2:D51 I15:I34 H15:H88 H2:I14 A53:D76 B52:D52 A78:D87 B77:D77">
    <cfRule type="expression" dxfId="360" priority="121">
      <formula>CELL("DIRECCION")=ADDRESS(ROW(),COLUMN())</formula>
    </cfRule>
  </conditionalFormatting>
  <conditionalFormatting sqref="F34:G34 F35:F87">
    <cfRule type="expression" dxfId="359" priority="119">
      <formula>CELL("DIRECCION")=ADDRESS(ROW(),COLUMN())</formula>
    </cfRule>
  </conditionalFormatting>
  <conditionalFormatting sqref="G2 G4 G13 G15 G23 G60:G61 G65 G81 G84">
    <cfRule type="expression" dxfId="358" priority="114">
      <formula>CELL("DIRECCION")=ADDRESS(ROW(),COLUMN())</formula>
    </cfRule>
  </conditionalFormatting>
  <conditionalFormatting sqref="G5 G8:G9 G29 G31 G37 G45:G46 G69">
    <cfRule type="expression" dxfId="357" priority="108">
      <formula>CELL("DIRECCION")=ADDRESS(ROW(),COLUMN())</formula>
    </cfRule>
  </conditionalFormatting>
  <conditionalFormatting sqref="G22 G24 G26 G33 G40 G43:G44 G52 G80">
    <cfRule type="expression" dxfId="356" priority="105">
      <formula>CELL("DIRECCION")=ADDRESS(ROW(),COLUMN())</formula>
    </cfRule>
  </conditionalFormatting>
  <conditionalFormatting sqref="G70">
    <cfRule type="expression" dxfId="355" priority="104">
      <formula>CELL("DIRECCION")=ADDRESS(ROW(),COLUMN())</formula>
    </cfRule>
  </conditionalFormatting>
  <conditionalFormatting sqref="G18">
    <cfRule type="expression" dxfId="354" priority="103">
      <formula>CELL("DIRECCION")=ADDRESS(ROW(),COLUMN())</formula>
    </cfRule>
  </conditionalFormatting>
  <conditionalFormatting sqref="G50">
    <cfRule type="expression" dxfId="353" priority="102">
      <formula>CELL("DIRECCION")=ADDRESS(ROW(),COLUMN())</formula>
    </cfRule>
  </conditionalFormatting>
  <conditionalFormatting sqref="G62">
    <cfRule type="expression" dxfId="352" priority="101">
      <formula>CELL("DIRECCION")=ADDRESS(ROW(),COLUMN())</formula>
    </cfRule>
  </conditionalFormatting>
  <conditionalFormatting sqref="G68">
    <cfRule type="expression" dxfId="351" priority="100">
      <formula>CELL("DIRECCION")=ADDRESS(ROW(),COLUMN())</formula>
    </cfRule>
  </conditionalFormatting>
  <conditionalFormatting sqref="G73">
    <cfRule type="expression" dxfId="350" priority="99">
      <formula>CELL("DIRECCION")=ADDRESS(ROW(),COLUMN())</formula>
    </cfRule>
  </conditionalFormatting>
  <conditionalFormatting sqref="G3 G6 G19 G59 G63 G76 G85:G86">
    <cfRule type="expression" dxfId="349" priority="97">
      <formula>CELL("DIRECCION")=ADDRESS(ROW(),COLUMN())</formula>
    </cfRule>
  </conditionalFormatting>
  <conditionalFormatting sqref="G48">
    <cfRule type="expression" dxfId="348" priority="96">
      <formula>CELL("DIRECCION")=ADDRESS(ROW(),COLUMN())</formula>
    </cfRule>
  </conditionalFormatting>
  <conditionalFormatting sqref="G83">
    <cfRule type="expression" dxfId="347" priority="95">
      <formula>CELL("DIRECCION")=ADDRESS(ROW(),COLUMN())</formula>
    </cfRule>
  </conditionalFormatting>
  <conditionalFormatting sqref="G17 G25 G38:G39 G51 G56:G57 G87">
    <cfRule type="expression" dxfId="346" priority="94">
      <formula>CELL("DIRECCION")=ADDRESS(ROW(),COLUMN())</formula>
    </cfRule>
  </conditionalFormatting>
  <conditionalFormatting sqref="G10">
    <cfRule type="expression" dxfId="345" priority="93">
      <formula>CELL("DIRECCION")=ADDRESS(ROW(),COLUMN())</formula>
    </cfRule>
  </conditionalFormatting>
  <conditionalFormatting sqref="G21">
    <cfRule type="expression" dxfId="344" priority="92">
      <formula>CELL("DIRECCION")=ADDRESS(ROW(),COLUMN())</formula>
    </cfRule>
  </conditionalFormatting>
  <conditionalFormatting sqref="G27">
    <cfRule type="expression" dxfId="343" priority="91">
      <formula>CELL("DIRECCION")=ADDRESS(ROW(),COLUMN())</formula>
    </cfRule>
  </conditionalFormatting>
  <conditionalFormatting sqref="G28">
    <cfRule type="expression" dxfId="342" priority="90">
      <formula>CELL("DIRECCION")=ADDRESS(ROW(),COLUMN())</formula>
    </cfRule>
  </conditionalFormatting>
  <conditionalFormatting sqref="G32">
    <cfRule type="expression" dxfId="341" priority="89">
      <formula>CELL("DIRECCION")=ADDRESS(ROW(),COLUMN())</formula>
    </cfRule>
  </conditionalFormatting>
  <conditionalFormatting sqref="G41">
    <cfRule type="expression" dxfId="340" priority="88">
      <formula>CELL("DIRECCION")=ADDRESS(ROW(),COLUMN())</formula>
    </cfRule>
  </conditionalFormatting>
  <conditionalFormatting sqref="G47">
    <cfRule type="expression" dxfId="339" priority="87">
      <formula>CELL("DIRECCION")=ADDRESS(ROW(),COLUMN())</formula>
    </cfRule>
  </conditionalFormatting>
  <conditionalFormatting sqref="G78">
    <cfRule type="expression" dxfId="338" priority="86">
      <formula>CELL("DIRECCION")=ADDRESS(ROW(),COLUMN())</formula>
    </cfRule>
  </conditionalFormatting>
  <conditionalFormatting sqref="G82">
    <cfRule type="expression" dxfId="337" priority="85">
      <formula>CELL("DIRECCION")=ADDRESS(ROW(),COLUMN())</formula>
    </cfRule>
  </conditionalFormatting>
  <conditionalFormatting sqref="G7">
    <cfRule type="expression" dxfId="336" priority="84">
      <formula>CELL("DIRECCION")=ADDRESS(ROW(),COLUMN())</formula>
    </cfRule>
  </conditionalFormatting>
  <conditionalFormatting sqref="G77">
    <cfRule type="expression" dxfId="335" priority="83">
      <formula>CELL("DIRECCION")=ADDRESS(ROW(),COLUMN())</formula>
    </cfRule>
  </conditionalFormatting>
  <conditionalFormatting sqref="G16 G42 G49 G58 G64">
    <cfRule type="expression" dxfId="334" priority="82">
      <formula>CELL("DIRECCION")=ADDRESS(ROW(),COLUMN())</formula>
    </cfRule>
  </conditionalFormatting>
  <conditionalFormatting sqref="G72">
    <cfRule type="expression" dxfId="333" priority="81">
      <formula>CELL("DIRECCION")=ADDRESS(ROW(),COLUMN())</formula>
    </cfRule>
  </conditionalFormatting>
  <conditionalFormatting sqref="G55">
    <cfRule type="expression" dxfId="332" priority="80">
      <formula>CELL("DIRECCION")=ADDRESS(ROW(),COLUMN())</formula>
    </cfRule>
  </conditionalFormatting>
  <conditionalFormatting sqref="G11">
    <cfRule type="expression" dxfId="331" priority="79">
      <formula>CELL("DIRECCION")=ADDRESS(ROW(),COLUMN())</formula>
    </cfRule>
  </conditionalFormatting>
  <conditionalFormatting sqref="G12 G20 G30 G53:G54 G66:G67 G71 G75 G79">
    <cfRule type="expression" dxfId="330" priority="78">
      <formula>CELL("DIRECCION")=ADDRESS(ROW(),COLUMN())</formula>
    </cfRule>
  </conditionalFormatting>
  <conditionalFormatting sqref="G35:G36">
    <cfRule type="expression" dxfId="329" priority="77">
      <formula>CELL("DIRECCION")=ADDRESS(ROW(),COLUMN())</formula>
    </cfRule>
  </conditionalFormatting>
  <conditionalFormatting sqref="G74">
    <cfRule type="expression" dxfId="328" priority="76">
      <formula>CELL("DIRECCION")=ADDRESS(ROW(),COLUMN())</formula>
    </cfRule>
  </conditionalFormatting>
  <conditionalFormatting sqref="I49 I63:I65 I69 I51:I52 I57:I61 I37:I47 I78:I82 I84:I87">
    <cfRule type="expression" dxfId="327" priority="75">
      <formula>CELL("DIRECCION")=ADDRESS(ROW(),COLUMN())</formula>
    </cfRule>
  </conditionalFormatting>
  <conditionalFormatting sqref="I56">
    <cfRule type="expression" dxfId="326" priority="74">
      <formula>CELL("DIRECCION")=ADDRESS(ROW(),COLUMN())</formula>
    </cfRule>
  </conditionalFormatting>
  <conditionalFormatting sqref="I75">
    <cfRule type="expression" dxfId="325" priority="73">
      <formula>CELL("DIRECCION")=ADDRESS(ROW(),COLUMN())</formula>
    </cfRule>
  </conditionalFormatting>
  <conditionalFormatting sqref="I76">
    <cfRule type="expression" dxfId="324" priority="72">
      <formula>CELL("DIRECCION")=ADDRESS(ROW(),COLUMN())</formula>
    </cfRule>
  </conditionalFormatting>
  <conditionalFormatting sqref="I77">
    <cfRule type="expression" dxfId="323" priority="71">
      <formula>CELL("DIRECCION")=ADDRESS(ROW(),COLUMN())</formula>
    </cfRule>
  </conditionalFormatting>
  <conditionalFormatting sqref="J2:J4 J6 J10 J13 J15:J16 J19 J21:J24 J26:J28 J32:J33 J40:J44 J47 J49 J52 J58:J61 J63:J65 J76 J78 J80:J82 J84:J86">
    <cfRule type="expression" dxfId="322" priority="69">
      <formula>CELL("DIRECCION")=ADDRESS(ROW(),COLUMN())</formula>
    </cfRule>
  </conditionalFormatting>
  <conditionalFormatting sqref="K2:K4 K75:K87 K15:K28 K6:K7 K32:K33 K39:K44 K47:K68 K10:K13">
    <cfRule type="expression" dxfId="321" priority="68">
      <formula>CELL("DIRECCION")=ADDRESS(ROW(),COLUMN())</formula>
    </cfRule>
  </conditionalFormatting>
  <conditionalFormatting sqref="L2:L4 L32:L33 L6:L7 L10:L13 L15:L28 L39:L44 L47:L68 L75:L87">
    <cfRule type="expression" dxfId="320" priority="67">
      <formula>CELL("DIRECCION")=ADDRESS(ROW(),COLUMN())</formula>
    </cfRule>
  </conditionalFormatting>
  <conditionalFormatting sqref="J66:J68">
    <cfRule type="expression" dxfId="319" priority="66">
      <formula>CELL("DIRECCION")=ADDRESS(ROW(),COLUMN())</formula>
    </cfRule>
  </conditionalFormatting>
  <conditionalFormatting sqref="J7">
    <cfRule type="expression" dxfId="318" priority="65">
      <formula>CELL("DIRECCION")=ADDRESS(ROW(),COLUMN())</formula>
    </cfRule>
  </conditionalFormatting>
  <conditionalFormatting sqref="J11">
    <cfRule type="expression" dxfId="317" priority="64">
      <formula>CELL("DIRECCION")=ADDRESS(ROW(),COLUMN())</formula>
    </cfRule>
  </conditionalFormatting>
  <conditionalFormatting sqref="J12">
    <cfRule type="expression" dxfId="316" priority="63">
      <formula>CELL("DIRECCION")=ADDRESS(ROW(),COLUMN())</formula>
    </cfRule>
  </conditionalFormatting>
  <conditionalFormatting sqref="J17">
    <cfRule type="expression" dxfId="315" priority="62">
      <formula>CELL("DIRECCION")=ADDRESS(ROW(),COLUMN())</formula>
    </cfRule>
  </conditionalFormatting>
  <conditionalFormatting sqref="J18">
    <cfRule type="expression" dxfId="314" priority="61">
      <formula>CELL("DIRECCION")=ADDRESS(ROW(),COLUMN())</formula>
    </cfRule>
  </conditionalFormatting>
  <conditionalFormatting sqref="J20">
    <cfRule type="expression" dxfId="313" priority="60">
      <formula>CELL("DIRECCION")=ADDRESS(ROW(),COLUMN())</formula>
    </cfRule>
  </conditionalFormatting>
  <conditionalFormatting sqref="J25">
    <cfRule type="expression" dxfId="312" priority="59">
      <formula>CELL("DIRECCION")=ADDRESS(ROW(),COLUMN())</formula>
    </cfRule>
  </conditionalFormatting>
  <conditionalFormatting sqref="K30">
    <cfRule type="expression" dxfId="311" priority="58">
      <formula>CELL("DIRECCION")=ADDRESS(ROW(),COLUMN())</formula>
    </cfRule>
  </conditionalFormatting>
  <conditionalFormatting sqref="L30">
    <cfRule type="expression" dxfId="310" priority="57">
      <formula>CELL("DIRECCION")=ADDRESS(ROW(),COLUMN())</formula>
    </cfRule>
  </conditionalFormatting>
  <conditionalFormatting sqref="J30">
    <cfRule type="expression" dxfId="309" priority="56">
      <formula>CELL("DIRECCION")=ADDRESS(ROW(),COLUMN())</formula>
    </cfRule>
  </conditionalFormatting>
  <conditionalFormatting sqref="K35">
    <cfRule type="expression" dxfId="308" priority="55">
      <formula>CELL("DIRECCION")=ADDRESS(ROW(),COLUMN())</formula>
    </cfRule>
  </conditionalFormatting>
  <conditionalFormatting sqref="L35">
    <cfRule type="expression" dxfId="307" priority="54">
      <formula>CELL("DIRECCION")=ADDRESS(ROW(),COLUMN())</formula>
    </cfRule>
  </conditionalFormatting>
  <conditionalFormatting sqref="J35">
    <cfRule type="expression" dxfId="306" priority="53">
      <formula>CELL("DIRECCION")=ADDRESS(ROW(),COLUMN())</formula>
    </cfRule>
  </conditionalFormatting>
  <conditionalFormatting sqref="K36">
    <cfRule type="expression" dxfId="305" priority="52">
      <formula>CELL("DIRECCION")=ADDRESS(ROW(),COLUMN())</formula>
    </cfRule>
  </conditionalFormatting>
  <conditionalFormatting sqref="L36">
    <cfRule type="expression" dxfId="304" priority="51">
      <formula>CELL("DIRECCION")=ADDRESS(ROW(),COLUMN())</formula>
    </cfRule>
  </conditionalFormatting>
  <conditionalFormatting sqref="J36">
    <cfRule type="expression" dxfId="303" priority="50">
      <formula>CELL("DIRECCION")=ADDRESS(ROW(),COLUMN())</formula>
    </cfRule>
  </conditionalFormatting>
  <conditionalFormatting sqref="K38">
    <cfRule type="expression" dxfId="302" priority="49">
      <formula>CELL("DIRECCION")=ADDRESS(ROW(),COLUMN())</formula>
    </cfRule>
  </conditionalFormatting>
  <conditionalFormatting sqref="L38">
    <cfRule type="expression" dxfId="301" priority="48">
      <formula>CELL("DIRECCION")=ADDRESS(ROW(),COLUMN())</formula>
    </cfRule>
  </conditionalFormatting>
  <conditionalFormatting sqref="J38">
    <cfRule type="expression" dxfId="300" priority="47">
      <formula>CELL("DIRECCION")=ADDRESS(ROW(),COLUMN())</formula>
    </cfRule>
  </conditionalFormatting>
  <conditionalFormatting sqref="J39">
    <cfRule type="expression" dxfId="299" priority="46">
      <formula>CELL("DIRECCION")=ADDRESS(ROW(),COLUMN())</formula>
    </cfRule>
  </conditionalFormatting>
  <conditionalFormatting sqref="J48">
    <cfRule type="expression" dxfId="298" priority="45">
      <formula>CELL("DIRECCION")=ADDRESS(ROW(),COLUMN())</formula>
    </cfRule>
  </conditionalFormatting>
  <conditionalFormatting sqref="J50">
    <cfRule type="expression" dxfId="297" priority="44">
      <formula>CELL("DIRECCION")=ADDRESS(ROW(),COLUMN())</formula>
    </cfRule>
  </conditionalFormatting>
  <conditionalFormatting sqref="J51">
    <cfRule type="expression" dxfId="296" priority="43">
      <formula>CELL("DIRECCION")=ADDRESS(ROW(),COLUMN())</formula>
    </cfRule>
  </conditionalFormatting>
  <conditionalFormatting sqref="J53">
    <cfRule type="expression" dxfId="295" priority="42">
      <formula>CELL("DIRECCION")=ADDRESS(ROW(),COLUMN())</formula>
    </cfRule>
  </conditionalFormatting>
  <conditionalFormatting sqref="J54">
    <cfRule type="expression" dxfId="294" priority="41">
      <formula>CELL("DIRECCION")=ADDRESS(ROW(),COLUMN())</formula>
    </cfRule>
  </conditionalFormatting>
  <conditionalFormatting sqref="J55">
    <cfRule type="expression" dxfId="293" priority="40">
      <formula>CELL("DIRECCION")=ADDRESS(ROW(),COLUMN())</formula>
    </cfRule>
  </conditionalFormatting>
  <conditionalFormatting sqref="J56">
    <cfRule type="expression" dxfId="292" priority="39">
      <formula>CELL("DIRECCION")=ADDRESS(ROW(),COLUMN())</formula>
    </cfRule>
  </conditionalFormatting>
  <conditionalFormatting sqref="J57">
    <cfRule type="expression" dxfId="291" priority="38">
      <formula>CELL("DIRECCION")=ADDRESS(ROW(),COLUMN())</formula>
    </cfRule>
  </conditionalFormatting>
  <conditionalFormatting sqref="J62">
    <cfRule type="expression" dxfId="290" priority="37">
      <formula>CELL("DIRECCION")=ADDRESS(ROW(),COLUMN())</formula>
    </cfRule>
  </conditionalFormatting>
  <conditionalFormatting sqref="K70">
    <cfRule type="expression" dxfId="289" priority="36">
      <formula>CELL("DIRECCION")=ADDRESS(ROW(),COLUMN())</formula>
    </cfRule>
  </conditionalFormatting>
  <conditionalFormatting sqref="L70">
    <cfRule type="expression" dxfId="288" priority="35">
      <formula>CELL("DIRECCION")=ADDRESS(ROW(),COLUMN())</formula>
    </cfRule>
  </conditionalFormatting>
  <conditionalFormatting sqref="J70">
    <cfRule type="expression" dxfId="287" priority="34">
      <formula>CELL("DIRECCION")=ADDRESS(ROW(),COLUMN())</formula>
    </cfRule>
  </conditionalFormatting>
  <conditionalFormatting sqref="K71">
    <cfRule type="expression" dxfId="286" priority="33">
      <formula>CELL("DIRECCION")=ADDRESS(ROW(),COLUMN())</formula>
    </cfRule>
  </conditionalFormatting>
  <conditionalFormatting sqref="L71">
    <cfRule type="expression" dxfId="285" priority="32">
      <formula>CELL("DIRECCION")=ADDRESS(ROW(),COLUMN())</formula>
    </cfRule>
  </conditionalFormatting>
  <conditionalFormatting sqref="J71">
    <cfRule type="expression" dxfId="284" priority="31">
      <formula>CELL("DIRECCION")=ADDRESS(ROW(),COLUMN())</formula>
    </cfRule>
  </conditionalFormatting>
  <conditionalFormatting sqref="K72">
    <cfRule type="expression" dxfId="283" priority="30">
      <formula>CELL("DIRECCION")=ADDRESS(ROW(),COLUMN())</formula>
    </cfRule>
  </conditionalFormatting>
  <conditionalFormatting sqref="L72">
    <cfRule type="expression" dxfId="282" priority="29">
      <formula>CELL("DIRECCION")=ADDRESS(ROW(),COLUMN())</formula>
    </cfRule>
  </conditionalFormatting>
  <conditionalFormatting sqref="J72">
    <cfRule type="expression" dxfId="281" priority="28">
      <formula>CELL("DIRECCION")=ADDRESS(ROW(),COLUMN())</formula>
    </cfRule>
  </conditionalFormatting>
  <conditionalFormatting sqref="K73">
    <cfRule type="expression" dxfId="280" priority="27">
      <formula>CELL("DIRECCION")=ADDRESS(ROW(),COLUMN())</formula>
    </cfRule>
  </conditionalFormatting>
  <conditionalFormatting sqref="L73">
    <cfRule type="expression" dxfId="279" priority="26">
      <formula>CELL("DIRECCION")=ADDRESS(ROW(),COLUMN())</formula>
    </cfRule>
  </conditionalFormatting>
  <conditionalFormatting sqref="J73">
    <cfRule type="expression" dxfId="278" priority="25">
      <formula>CELL("DIRECCION")=ADDRESS(ROW(),COLUMN())</formula>
    </cfRule>
  </conditionalFormatting>
  <conditionalFormatting sqref="K74">
    <cfRule type="expression" dxfId="277" priority="24">
      <formula>CELL("DIRECCION")=ADDRESS(ROW(),COLUMN())</formula>
    </cfRule>
  </conditionalFormatting>
  <conditionalFormatting sqref="L74">
    <cfRule type="expression" dxfId="276" priority="23">
      <formula>CELL("DIRECCION")=ADDRESS(ROW(),COLUMN())</formula>
    </cfRule>
  </conditionalFormatting>
  <conditionalFormatting sqref="J74">
    <cfRule type="expression" dxfId="275" priority="22">
      <formula>CELL("DIRECCION")=ADDRESS(ROW(),COLUMN())</formula>
    </cfRule>
  </conditionalFormatting>
  <conditionalFormatting sqref="J75">
    <cfRule type="expression" dxfId="274" priority="21">
      <formula>CELL("DIRECCION")=ADDRESS(ROW(),COLUMN())</formula>
    </cfRule>
  </conditionalFormatting>
  <conditionalFormatting sqref="J77">
    <cfRule type="expression" dxfId="273" priority="20">
      <formula>CELL("DIRECCION")=ADDRESS(ROW(),COLUMN())</formula>
    </cfRule>
  </conditionalFormatting>
  <conditionalFormatting sqref="J83">
    <cfRule type="expression" dxfId="272" priority="19">
      <formula>CELL("DIRECCION")=ADDRESS(ROW(),COLUMN())</formula>
    </cfRule>
  </conditionalFormatting>
  <conditionalFormatting sqref="J87">
    <cfRule type="expression" dxfId="271" priority="18">
      <formula>CELL("DIRECCION")=ADDRESS(ROW(),COLUMN())</formula>
    </cfRule>
  </conditionalFormatting>
  <conditionalFormatting sqref="J79">
    <cfRule type="expression" dxfId="270" priority="13">
      <formula>CELL("DIRECCION")=ADDRESS(ROW(),COLUMN())</formula>
    </cfRule>
  </conditionalFormatting>
  <conditionalFormatting sqref="K14:L14">
    <cfRule type="expression" dxfId="269" priority="12">
      <formula>CELL("DIRECCION")=ADDRESS(ROW(),COLUMN())</formula>
    </cfRule>
  </conditionalFormatting>
  <conditionalFormatting sqref="J14">
    <cfRule type="expression" dxfId="268" priority="11">
      <formula>CELL("DIRECCION")=ADDRESS(ROW(),COLUMN())</formula>
    </cfRule>
  </conditionalFormatting>
  <conditionalFormatting sqref="G14">
    <cfRule type="expression" dxfId="267" priority="10">
      <formula>CELL("DIRECCION")=ADDRESS(ROW(),COLUMN())</formula>
    </cfRule>
  </conditionalFormatting>
  <conditionalFormatting sqref="K69">
    <cfRule type="expression" dxfId="266" priority="9">
      <formula>CELL("DIRECCION")=ADDRESS(ROW(),COLUMN())</formula>
    </cfRule>
  </conditionalFormatting>
  <conditionalFormatting sqref="K45">
    <cfRule type="expression" dxfId="265" priority="8">
      <formula>CELL("DIRECCION")=ADDRESS(ROW(),COLUMN())</formula>
    </cfRule>
  </conditionalFormatting>
  <conditionalFormatting sqref="K46">
    <cfRule type="expression" dxfId="264" priority="7">
      <formula>CELL("DIRECCION")=ADDRESS(ROW(),COLUMN())</formula>
    </cfRule>
  </conditionalFormatting>
  <conditionalFormatting sqref="K31">
    <cfRule type="expression" dxfId="263" priority="6">
      <formula>CELL("DIRECCION")=ADDRESS(ROW(),COLUMN())</formula>
    </cfRule>
  </conditionalFormatting>
  <conditionalFormatting sqref="K29">
    <cfRule type="expression" dxfId="262" priority="5">
      <formula>CELL("DIRECCION")=ADDRESS(ROW(),COLUMN())</formula>
    </cfRule>
  </conditionalFormatting>
  <conditionalFormatting sqref="K8">
    <cfRule type="expression" dxfId="261" priority="4">
      <formula>CELL("DIRECCION")=ADDRESS(ROW(),COLUMN())</formula>
    </cfRule>
  </conditionalFormatting>
  <conditionalFormatting sqref="K9">
    <cfRule type="expression" dxfId="260" priority="3">
      <formula>CELL("DIRECCION")=ADDRESS(ROW(),COLUMN())</formula>
    </cfRule>
  </conditionalFormatting>
  <conditionalFormatting sqref="K5">
    <cfRule type="expression" dxfId="128" priority="2">
      <formula>CELL("DIRECCION")=ADDRESS(ROW(),COLUMN())</formula>
    </cfRule>
  </conditionalFormatting>
  <conditionalFormatting sqref="J5">
    <cfRule type="expression" dxfId="127" priority="1">
      <formula>CELL("DIRECCION")=ADDRESS(ROW(),COLUMN())</formula>
    </cfRule>
  </conditionalFormatting>
  <hyperlinks>
    <hyperlink ref="E43" r:id="rId1" display="mailto:KALAMOS@AXON-PHARMA.COM" xr:uid="{5E03AD21-6F24-40C7-B816-CD5D29EB7A9D}"/>
    <hyperlink ref="E39" r:id="rId2" xr:uid="{B4120376-0D54-4A28-9528-28890A3ECDF3}"/>
    <hyperlink ref="E50" r:id="rId3" xr:uid="{397ECDD9-B520-4260-9ACA-0CE6E39286DF}"/>
    <hyperlink ref="E51" r:id="rId4" xr:uid="{D8E88FD3-5A81-4C0A-A6B4-7A3664BE58E9}"/>
    <hyperlink ref="E52" r:id="rId5" xr:uid="{56F7D07B-F698-433D-8572-C54D7B2844B4}"/>
    <hyperlink ref="E53" r:id="rId6" xr:uid="{06F08DE4-66F1-4FF2-8E9C-0E71A9B6D0A2}"/>
    <hyperlink ref="E54" r:id="rId7" xr:uid="{74CF60D5-A043-45E8-817C-9C9458EE7478}"/>
    <hyperlink ref="E55" r:id="rId8" xr:uid="{9A17E22B-24A3-47D4-9FBD-DD3FEEA25284}"/>
    <hyperlink ref="E57" r:id="rId9" xr:uid="{701B38E7-8A49-46D9-A7C7-0EFC4C1962CE}"/>
    <hyperlink ref="E56" r:id="rId10" xr:uid="{97B8FCAE-8C3E-4F2E-8880-06FD65BB281D}"/>
    <hyperlink ref="E58" r:id="rId11" xr:uid="{5133B8E8-84A6-437C-BBFB-B2F34A2DB0FF}"/>
    <hyperlink ref="E59" r:id="rId12" xr:uid="{0BCB756B-80F1-4892-ABEE-51C8AD480B35}"/>
    <hyperlink ref="E61" r:id="rId13" xr:uid="{4461F920-01AC-4F52-9F2F-93642B4480E2}"/>
    <hyperlink ref="E60" r:id="rId14" xr:uid="{EAA220CA-3189-4F3D-95EB-91737DE97EF3}"/>
    <hyperlink ref="E62" r:id="rId15" xr:uid="{9D7CE92E-FB7A-4BED-AD30-41533D963A21}"/>
    <hyperlink ref="E63" r:id="rId16" xr:uid="{E41F36B9-1D6C-4467-B7A3-6F30D953F9B9}"/>
    <hyperlink ref="E64" r:id="rId17" xr:uid="{F144C7B4-7415-4F4F-8F58-2F0620670BE1}"/>
    <hyperlink ref="E65" r:id="rId18" xr:uid="{6B935672-5C4D-4A3D-BBD4-4D48FCA292F0}"/>
    <hyperlink ref="E66" r:id="rId19" xr:uid="{49C21230-464A-4F27-A582-C93AFEFD9140}"/>
    <hyperlink ref="E67" r:id="rId20" xr:uid="{665464FB-EEBA-412F-909A-745F931C6E72}"/>
    <hyperlink ref="E68" r:id="rId21" xr:uid="{0B500021-7EC1-4E28-8E94-011E65FE13CF}"/>
    <hyperlink ref="E69" r:id="rId22" xr:uid="{839D1B49-DFE8-41A3-9E44-DF4734499779}"/>
    <hyperlink ref="E70" r:id="rId23" xr:uid="{AF624CD6-F70F-4EBB-9495-08DBBE1E2D6E}"/>
    <hyperlink ref="E71" r:id="rId24" xr:uid="{F3F93F74-C9EE-4A99-BF2A-960D15CD8EAD}"/>
    <hyperlink ref="E73" r:id="rId25" xr:uid="{AD3307EB-9407-44B5-991D-12E36EBA06C1}"/>
    <hyperlink ref="E72" r:id="rId26" xr:uid="{FFDE37E0-7FF1-4E5A-A742-CFD98390B6FF}"/>
    <hyperlink ref="E74" r:id="rId27" xr:uid="{90A25C5B-FB17-46EF-9883-34ACEB468BF2}"/>
    <hyperlink ref="E77" r:id="rId28" xr:uid="{9D39385C-C6E3-4C95-AC56-CD9E82A9A744}"/>
    <hyperlink ref="E76" r:id="rId29" xr:uid="{C5110E73-2CD4-4441-B839-D6ABA1C565FB}"/>
    <hyperlink ref="E75" r:id="rId30" xr:uid="{BE4815A2-E487-4BFF-B7E5-95ED2C43B7D8}"/>
    <hyperlink ref="E78" r:id="rId31" xr:uid="{887F72F6-EF7B-4D67-9C76-2BEEC8D1AA2C}"/>
    <hyperlink ref="E84" r:id="rId32" xr:uid="{D702B315-CFEF-42C9-9DA6-199468B7CEAF}"/>
    <hyperlink ref="E83" r:id="rId33" xr:uid="{3973D5F7-C0DD-4768-95F7-A76013D17785}"/>
    <hyperlink ref="E85" r:id="rId34" xr:uid="{6A4AB64C-4C29-44AA-9619-2FBD5FB5E891}"/>
    <hyperlink ref="E86" r:id="rId35" xr:uid="{8B3FFFC7-4D3C-4D44-909E-47B22E7BCD86}"/>
    <hyperlink ref="E87" r:id="rId36" xr:uid="{EAA35363-E716-4AF4-9234-B083819D659F}"/>
    <hyperlink ref="E88" r:id="rId37" xr:uid="{184CC486-D496-460E-A612-F47116C72F1D}"/>
  </hyperlinks>
  <pageMargins left="0.7" right="0.7" top="0.75" bottom="0.75" header="0.3" footer="0.3"/>
  <pageSetup paperSize="9" orientation="portrait" horizontalDpi="360" verticalDpi="360" r:id="rId38"/>
  <legacyDrawing r:id="rId39"/>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902A2-C072-4DC4-B362-95039C79C84D}">
  <dimension ref="A1:F87"/>
  <sheetViews>
    <sheetView workbookViewId="0">
      <selection sqref="A1:XFD1048576"/>
    </sheetView>
  </sheetViews>
  <sheetFormatPr baseColWidth="10" defaultColWidth="10.81640625" defaultRowHeight="10.5" x14ac:dyDescent="0.25"/>
  <cols>
    <col min="1" max="1" width="22.36328125" style="20" bestFit="1" customWidth="1"/>
    <col min="2" max="2" width="15.36328125" style="20" bestFit="1" customWidth="1"/>
    <col min="3" max="3" width="23.26953125" style="20" bestFit="1" customWidth="1"/>
    <col min="4" max="4" width="16.1796875" style="20" bestFit="1" customWidth="1"/>
    <col min="5" max="5" width="9" style="20" bestFit="1" customWidth="1"/>
    <col min="6" max="6" width="11.54296875" style="20" bestFit="1" customWidth="1"/>
    <col min="7" max="16384" width="10.81640625" style="20"/>
  </cols>
  <sheetData>
    <row r="1" spans="1:6" s="17" customFormat="1" x14ac:dyDescent="0.25">
      <c r="A1" s="17" t="s">
        <v>405</v>
      </c>
      <c r="B1" s="17" t="s">
        <v>406</v>
      </c>
      <c r="C1" s="17" t="s">
        <v>407</v>
      </c>
      <c r="D1" s="17" t="s">
        <v>408</v>
      </c>
      <c r="E1" s="17" t="s">
        <v>409</v>
      </c>
    </row>
    <row r="2" spans="1:6" x14ac:dyDescent="0.25">
      <c r="A2" s="18">
        <v>133686851</v>
      </c>
      <c r="B2" s="18" t="s">
        <v>4</v>
      </c>
      <c r="C2" s="19">
        <f>+VLOOKUP(A2,'CARGA PERSONAL'!$B$2:$K$88,9,FALSE)</f>
        <v>136574124</v>
      </c>
      <c r="D2" s="18" t="str">
        <f>+VLOOKUP(C2,'CARGA PERSONAL'!$J$2:$K$87,2,FALSE)</f>
        <v>Juan Pablo Pizarro</v>
      </c>
      <c r="E2" s="20" t="s">
        <v>1136</v>
      </c>
      <c r="F2" s="18"/>
    </row>
    <row r="3" spans="1:6" x14ac:dyDescent="0.25">
      <c r="A3" s="18">
        <v>136857053</v>
      </c>
      <c r="B3" s="18" t="s">
        <v>6</v>
      </c>
      <c r="C3" s="19">
        <f>+VLOOKUP(A3,'CARGA PERSONAL'!$B$2:$K$88,9,FALSE)</f>
        <v>103741106</v>
      </c>
      <c r="D3" s="18" t="str">
        <f>+VLOOKUP(C3,'CARGA PERSONAL'!$J$2:$K$87,2,FALSE)</f>
        <v>Francisco Rojas</v>
      </c>
      <c r="E3" s="20" t="s">
        <v>1136</v>
      </c>
      <c r="F3" s="18"/>
    </row>
    <row r="4" spans="1:6" x14ac:dyDescent="0.25">
      <c r="A4" s="18">
        <v>166243394</v>
      </c>
      <c r="B4" s="18" t="s">
        <v>9</v>
      </c>
      <c r="C4" s="19">
        <f>+VLOOKUP(A4,'CARGA PERSONAL'!$B$2:$K$88,9,FALSE)</f>
        <v>136574124</v>
      </c>
      <c r="D4" s="18" t="str">
        <f>+VLOOKUP(C4,'CARGA PERSONAL'!$J$2:$K$87,2,FALSE)</f>
        <v>Juan Pablo Pizarro</v>
      </c>
      <c r="E4" s="20" t="s">
        <v>1136</v>
      </c>
      <c r="F4" s="18"/>
    </row>
    <row r="5" spans="1:6" x14ac:dyDescent="0.25">
      <c r="A5" s="34">
        <v>157652176</v>
      </c>
      <c r="B5" s="18" t="s">
        <v>12</v>
      </c>
      <c r="C5" s="19">
        <f>+VLOOKUP(A5,'CARGA PERSONAL'!$B$2:$K$88,9,FALSE)</f>
        <v>134917695</v>
      </c>
      <c r="D5" s="18" t="str">
        <f>+VLOOKUP(C5,'CARGA PERSONAL'!$J$2:$K$87,2,FALSE)</f>
        <v>Alex Carreño</v>
      </c>
      <c r="E5" s="20" t="s">
        <v>1136</v>
      </c>
    </row>
    <row r="6" spans="1:6" x14ac:dyDescent="0.25">
      <c r="A6" s="18">
        <v>158992833</v>
      </c>
      <c r="B6" s="18" t="s">
        <v>15</v>
      </c>
      <c r="C6" s="19">
        <f>+VLOOKUP(A6,'CARGA PERSONAL'!$B$2:$K$88,9,FALSE)</f>
        <v>103741106</v>
      </c>
      <c r="D6" s="18" t="str">
        <f>+VLOOKUP(C6,'CARGA PERSONAL'!$J$2:$K$87,2,FALSE)</f>
        <v>Francisco Rojas</v>
      </c>
      <c r="E6" s="20" t="s">
        <v>1136</v>
      </c>
      <c r="F6" s="18"/>
    </row>
    <row r="7" spans="1:6" x14ac:dyDescent="0.25">
      <c r="A7" s="18">
        <v>160746386</v>
      </c>
      <c r="B7" s="18" t="s">
        <v>18</v>
      </c>
      <c r="C7" s="19">
        <f>+VLOOKUP(A7,'CARGA PERSONAL'!$B$2:$K$88,9,FALSE)</f>
        <v>97120323</v>
      </c>
      <c r="D7" s="18" t="str">
        <f>+VLOOKUP(C7,'CARGA PERSONAL'!$J$2:$K$87,2,FALSE)</f>
        <v>Maria Kenesich</v>
      </c>
      <c r="E7" s="20" t="s">
        <v>1136</v>
      </c>
      <c r="F7" s="18"/>
    </row>
    <row r="8" spans="1:6" x14ac:dyDescent="0.25">
      <c r="A8" s="18">
        <v>118295633</v>
      </c>
      <c r="B8" s="18" t="s">
        <v>21</v>
      </c>
      <c r="C8" s="19">
        <f>+VLOOKUP(A8,'CARGA PERSONAL'!$B$2:$K$88,9,FALSE)</f>
        <v>134917695</v>
      </c>
      <c r="D8" s="18" t="str">
        <f>+VLOOKUP(C8,'CARGA PERSONAL'!$J$2:$K$87,2,FALSE)</f>
        <v>Alex Carreño</v>
      </c>
      <c r="E8" s="20" t="s">
        <v>1136</v>
      </c>
    </row>
    <row r="9" spans="1:6" x14ac:dyDescent="0.25">
      <c r="A9" s="18">
        <v>139338243</v>
      </c>
      <c r="B9" s="18" t="s">
        <v>24</v>
      </c>
      <c r="C9" s="19">
        <f>+VLOOKUP(A9,'CARGA PERSONAL'!$B$2:$K$88,9,FALSE)</f>
        <v>134917695</v>
      </c>
      <c r="D9" s="18" t="str">
        <f>+VLOOKUP(C9,'CARGA PERSONAL'!$J$2:$K$87,2,FALSE)</f>
        <v>Alex Carreño</v>
      </c>
      <c r="E9" s="20" t="s">
        <v>1136</v>
      </c>
    </row>
    <row r="10" spans="1:6" x14ac:dyDescent="0.25">
      <c r="A10" s="18">
        <v>137569116</v>
      </c>
      <c r="B10" s="18" t="s">
        <v>27</v>
      </c>
      <c r="C10" s="19">
        <f>+VLOOKUP(A10,'CARGA PERSONAL'!$B$2:$K$88,9,FALSE)</f>
        <v>70377810</v>
      </c>
      <c r="D10" s="18" t="str">
        <f>+VLOOKUP(C10,'CARGA PERSONAL'!$J$2:$K$87,2,FALSE)</f>
        <v>Leopoldo Brandenburg</v>
      </c>
      <c r="E10" s="20" t="s">
        <v>1136</v>
      </c>
      <c r="F10" s="18"/>
    </row>
    <row r="11" spans="1:6" x14ac:dyDescent="0.25">
      <c r="A11" s="18">
        <v>132049602</v>
      </c>
      <c r="B11" s="18" t="s">
        <v>30</v>
      </c>
      <c r="C11" s="19">
        <f>+VLOOKUP(A11,'CARGA PERSONAL'!$B$2:$K$88,9,FALSE)</f>
        <v>73010977</v>
      </c>
      <c r="D11" s="18" t="str">
        <f>+VLOOKUP(C11,'CARGA PERSONAL'!$J$2:$K$87,2,FALSE)</f>
        <v>Luis Sottovia</v>
      </c>
      <c r="E11" s="20" t="s">
        <v>1136</v>
      </c>
      <c r="F11" s="18"/>
    </row>
    <row r="12" spans="1:6" x14ac:dyDescent="0.25">
      <c r="A12" s="18">
        <v>146319955</v>
      </c>
      <c r="B12" s="18" t="s">
        <v>33</v>
      </c>
      <c r="C12" s="19">
        <f>+VLOOKUP(A12,'CARGA PERSONAL'!$B$2:$K$88,9,FALSE)</f>
        <v>130276172</v>
      </c>
      <c r="D12" s="18" t="str">
        <f>+VLOOKUP(C12,'CARGA PERSONAL'!$J$2:$K$87,2,FALSE)</f>
        <v>Consuelo Romero</v>
      </c>
      <c r="E12" s="20" t="s">
        <v>1136</v>
      </c>
      <c r="F12" s="18"/>
    </row>
    <row r="13" spans="1:6" x14ac:dyDescent="0.25">
      <c r="A13" s="18">
        <v>260589679</v>
      </c>
      <c r="B13" s="18" t="s">
        <v>36</v>
      </c>
      <c r="C13" s="19">
        <f>+VLOOKUP(A13,'CARGA PERSONAL'!$B$2:$K$88,9,FALSE)</f>
        <v>136574124</v>
      </c>
      <c r="D13" s="18" t="str">
        <f>+VLOOKUP(C13,'CARGA PERSONAL'!$J$2:$K$87,2,FALSE)</f>
        <v>Juan Pablo Pizarro</v>
      </c>
      <c r="E13" s="20" t="s">
        <v>1136</v>
      </c>
      <c r="F13" s="18"/>
    </row>
    <row r="14" spans="1:6" x14ac:dyDescent="0.25">
      <c r="A14" s="18">
        <v>167427081</v>
      </c>
      <c r="B14" s="18" t="s">
        <v>39</v>
      </c>
      <c r="C14" s="19">
        <f>+VLOOKUP(A14,'CARGA PERSONAL'!$B$2:$K$88,9,FALSE)</f>
        <v>130276172</v>
      </c>
      <c r="D14" s="18" t="str">
        <f>+VLOOKUP(C14,'CARGA PERSONAL'!$J$2:$K$87,2,FALSE)</f>
        <v>Consuelo Romero</v>
      </c>
      <c r="E14" s="20" t="s">
        <v>1136</v>
      </c>
      <c r="F14" s="18"/>
    </row>
    <row r="15" spans="1:6" x14ac:dyDescent="0.25">
      <c r="A15" s="18">
        <v>102134478</v>
      </c>
      <c r="B15" s="18" t="s">
        <v>42</v>
      </c>
      <c r="C15" s="19">
        <f>+VLOOKUP(A15,'CARGA PERSONAL'!$B$2:$K$88,9,FALSE)</f>
        <v>136574124</v>
      </c>
      <c r="D15" s="18" t="str">
        <f>+VLOOKUP(C15,'CARGA PERSONAL'!$J$2:$K$87,2,FALSE)</f>
        <v>Juan Pablo Pizarro</v>
      </c>
      <c r="E15" s="20" t="s">
        <v>1136</v>
      </c>
      <c r="F15" s="18"/>
    </row>
    <row r="16" spans="1:6" x14ac:dyDescent="0.25">
      <c r="A16" s="18">
        <v>73122813</v>
      </c>
      <c r="B16" s="18" t="s">
        <v>45</v>
      </c>
      <c r="C16" s="19">
        <f>+VLOOKUP(A16,'CARGA PERSONAL'!$B$2:$K$88,9,FALSE)</f>
        <v>103965136</v>
      </c>
      <c r="D16" s="18" t="str">
        <f>+VLOOKUP(C16,'CARGA PERSONAL'!$J$2:$K$87,2,FALSE)</f>
        <v>Maria Teresa Lara</v>
      </c>
      <c r="E16" s="20" t="s">
        <v>1136</v>
      </c>
      <c r="F16" s="18"/>
    </row>
    <row r="17" spans="1:6" x14ac:dyDescent="0.25">
      <c r="A17" s="18">
        <v>103741106</v>
      </c>
      <c r="B17" s="18" t="s">
        <v>47</v>
      </c>
      <c r="C17" s="19">
        <f>+VLOOKUP(A17,'CARGA PERSONAL'!$B$2:$K$88,9,FALSE)</f>
        <v>139338243</v>
      </c>
      <c r="D17" s="18" t="str">
        <f>+VLOOKUP(C17,'CARGA PERSONAL'!$J$2:$K$87,2,FALSE)</f>
        <v>Jose Luis Otarola</v>
      </c>
      <c r="E17" s="20" t="s">
        <v>1136</v>
      </c>
      <c r="F17" s="18"/>
    </row>
    <row r="18" spans="1:6" x14ac:dyDescent="0.25">
      <c r="A18" s="18">
        <v>186204204</v>
      </c>
      <c r="B18" s="18" t="s">
        <v>18</v>
      </c>
      <c r="C18" s="19">
        <f>+VLOOKUP(A18,'CARGA PERSONAL'!$B$2:$K$88,9,FALSE)</f>
        <v>156015539</v>
      </c>
      <c r="D18" s="18" t="str">
        <f>+VLOOKUP(C18,'CARGA PERSONAL'!$J$2:$K$87,2,FALSE)</f>
        <v>Carlos Olguin</v>
      </c>
      <c r="E18" s="20" t="s">
        <v>1136</v>
      </c>
      <c r="F18" s="18"/>
    </row>
    <row r="19" spans="1:6" ht="11" thickBot="1" x14ac:dyDescent="0.3">
      <c r="A19" s="18">
        <v>121244330</v>
      </c>
      <c r="B19" s="18" t="s">
        <v>52</v>
      </c>
      <c r="C19" s="19">
        <f>+VLOOKUP(A19,'CARGA PERSONAL'!$B$2:$K$88,9,FALSE)</f>
        <v>103741106</v>
      </c>
      <c r="D19" s="18" t="str">
        <f>+VLOOKUP(C19,'CARGA PERSONAL'!$J$2:$K$87,2,FALSE)</f>
        <v>Francisco Rojas</v>
      </c>
      <c r="E19" s="20" t="s">
        <v>1136</v>
      </c>
      <c r="F19" s="18"/>
    </row>
    <row r="20" spans="1:6" ht="11" thickBot="1" x14ac:dyDescent="0.3">
      <c r="A20" s="29" t="s">
        <v>712</v>
      </c>
      <c r="B20" s="18" t="s">
        <v>55</v>
      </c>
      <c r="C20" s="19">
        <f>+VLOOKUP(A20,'CARGA PERSONAL'!$B$2:$K$88,9,FALSE)</f>
        <v>130276172</v>
      </c>
      <c r="D20" s="18" t="str">
        <f>+VLOOKUP(C20,'CARGA PERSONAL'!$J$2:$K$87,2,FALSE)</f>
        <v>Consuelo Romero</v>
      </c>
      <c r="E20" s="20" t="s">
        <v>1136</v>
      </c>
      <c r="F20" s="18"/>
    </row>
    <row r="21" spans="1:6" x14ac:dyDescent="0.25">
      <c r="A21" s="18">
        <v>116207109</v>
      </c>
      <c r="B21" s="18" t="s">
        <v>58</v>
      </c>
      <c r="C21" s="19">
        <f>+VLOOKUP(A21,'CARGA PERSONAL'!$B$2:$K$88,9,FALSE)</f>
        <v>70377810</v>
      </c>
      <c r="D21" s="18" t="str">
        <f>+VLOOKUP(C21,'CARGA PERSONAL'!$J$2:$K$87,2,FALSE)</f>
        <v>Leopoldo Brandenburg</v>
      </c>
      <c r="E21" s="20" t="s">
        <v>1136</v>
      </c>
      <c r="F21" s="18"/>
    </row>
    <row r="22" spans="1:6" x14ac:dyDescent="0.25">
      <c r="A22" s="18">
        <v>90659766</v>
      </c>
      <c r="B22" s="18" t="s">
        <v>61</v>
      </c>
      <c r="C22" s="19" t="str">
        <f>+VLOOKUP(A22,'CARGA PERSONAL'!$B$2:$K$88,9,FALSE)</f>
        <v>9970747K</v>
      </c>
      <c r="D22" s="18" t="str">
        <f>+VLOOKUP(C22,'CARGA PERSONAL'!$J$2:$K$87,2,FALSE)</f>
        <v>Arnaldo Castillo</v>
      </c>
      <c r="E22" s="20" t="s">
        <v>1136</v>
      </c>
      <c r="F22" s="18"/>
    </row>
    <row r="23" spans="1:6" x14ac:dyDescent="0.25">
      <c r="A23" s="18">
        <v>104489575</v>
      </c>
      <c r="B23" s="18" t="s">
        <v>64</v>
      </c>
      <c r="C23" s="19">
        <f>+VLOOKUP(A23,'CARGA PERSONAL'!$B$2:$K$88,9,FALSE)</f>
        <v>136574124</v>
      </c>
      <c r="D23" s="18" t="str">
        <f>+VLOOKUP(C23,'CARGA PERSONAL'!$J$2:$K$87,2,FALSE)</f>
        <v>Juan Pablo Pizarro</v>
      </c>
      <c r="E23" s="20" t="s">
        <v>1136</v>
      </c>
      <c r="F23" s="18"/>
    </row>
    <row r="24" spans="1:6" x14ac:dyDescent="0.25">
      <c r="A24" s="18">
        <v>90495119</v>
      </c>
      <c r="B24" s="18" t="s">
        <v>65</v>
      </c>
      <c r="C24" s="19" t="str">
        <f>+VLOOKUP(A24,'CARGA PERSONAL'!$B$2:$K$88,9,FALSE)</f>
        <v>9970747K</v>
      </c>
      <c r="D24" s="18" t="str">
        <f>+VLOOKUP(C24,'CARGA PERSONAL'!$J$2:$K$87,2,FALSE)</f>
        <v>Arnaldo Castillo</v>
      </c>
      <c r="E24" s="20" t="s">
        <v>1136</v>
      </c>
      <c r="F24" s="18"/>
    </row>
    <row r="25" spans="1:6" x14ac:dyDescent="0.25">
      <c r="A25" s="18">
        <v>135504696</v>
      </c>
      <c r="B25" s="18" t="s">
        <v>68</v>
      </c>
      <c r="C25" s="19">
        <f>+VLOOKUP(A25,'CARGA PERSONAL'!$B$2:$K$88,9,FALSE)</f>
        <v>139338243</v>
      </c>
      <c r="D25" s="18" t="str">
        <f>+VLOOKUP(C25,'CARGA PERSONAL'!$J$2:$K$87,2,FALSE)</f>
        <v>Jose Luis Otarola</v>
      </c>
      <c r="E25" s="20" t="s">
        <v>1136</v>
      </c>
      <c r="F25" s="18"/>
    </row>
    <row r="26" spans="1:6" x14ac:dyDescent="0.25">
      <c r="A26" s="18">
        <v>95000673</v>
      </c>
      <c r="B26" s="18" t="s">
        <v>71</v>
      </c>
      <c r="C26" s="19" t="str">
        <f>+VLOOKUP(A26,'CARGA PERSONAL'!$B$2:$K$88,9,FALSE)</f>
        <v>9970747K</v>
      </c>
      <c r="D26" s="18" t="str">
        <f>+VLOOKUP(C26,'CARGA PERSONAL'!$J$2:$K$87,2,FALSE)</f>
        <v>Arnaldo Castillo</v>
      </c>
      <c r="E26" s="20" t="s">
        <v>1136</v>
      </c>
      <c r="F26" s="18"/>
    </row>
    <row r="27" spans="1:6" x14ac:dyDescent="0.25">
      <c r="A27" s="18" t="s">
        <v>379</v>
      </c>
      <c r="B27" s="18" t="s">
        <v>74</v>
      </c>
      <c r="C27" s="19">
        <f>+VLOOKUP(A27,'CARGA PERSONAL'!$B$2:$K$88,9,FALSE)</f>
        <v>70377810</v>
      </c>
      <c r="D27" s="18" t="str">
        <f>+VLOOKUP(C27,'CARGA PERSONAL'!$J$2:$K$87,2,FALSE)</f>
        <v>Leopoldo Brandenburg</v>
      </c>
      <c r="E27" s="20" t="s">
        <v>1136</v>
      </c>
      <c r="F27" s="18"/>
    </row>
    <row r="28" spans="1:6" ht="11" thickBot="1" x14ac:dyDescent="0.3">
      <c r="A28" s="18">
        <v>87822109</v>
      </c>
      <c r="B28" s="18" t="s">
        <v>77</v>
      </c>
      <c r="C28" s="19">
        <f>+VLOOKUP(A28,'CARGA PERSONAL'!$B$2:$K$88,9,FALSE)</f>
        <v>70377810</v>
      </c>
      <c r="D28" s="18" t="str">
        <f>+VLOOKUP(C28,'CARGA PERSONAL'!$J$2:$K$87,2,FALSE)</f>
        <v>Leopoldo Brandenburg</v>
      </c>
      <c r="E28" s="20" t="s">
        <v>1136</v>
      </c>
      <c r="F28" s="18"/>
    </row>
    <row r="29" spans="1:6" ht="11" thickBot="1" x14ac:dyDescent="0.3">
      <c r="A29" s="29" t="s">
        <v>691</v>
      </c>
      <c r="B29" s="18" t="s">
        <v>80</v>
      </c>
      <c r="C29" s="19">
        <f>+VLOOKUP(A29,'CARGA PERSONAL'!$B$2:$K$88,9,FALSE)</f>
        <v>134917695</v>
      </c>
      <c r="D29" s="18" t="str">
        <f>+VLOOKUP(C29,'CARGA PERSONAL'!$J$2:$K$87,2,FALSE)</f>
        <v>Alex Carreño</v>
      </c>
      <c r="E29" s="20" t="s">
        <v>1136</v>
      </c>
    </row>
    <row r="30" spans="1:6" x14ac:dyDescent="0.25">
      <c r="A30" s="18">
        <v>155361352</v>
      </c>
      <c r="B30" s="18" t="s">
        <v>83</v>
      </c>
      <c r="C30" s="19">
        <f>+VLOOKUP(A30,'CARGA PERSONAL'!$B$2:$K$88,9,FALSE)</f>
        <v>130276172</v>
      </c>
      <c r="D30" s="18" t="str">
        <f>+VLOOKUP(C30,'CARGA PERSONAL'!$J$2:$K$87,2,FALSE)</f>
        <v>Consuelo Romero</v>
      </c>
      <c r="E30" s="20" t="s">
        <v>1136</v>
      </c>
      <c r="F30" s="18"/>
    </row>
    <row r="31" spans="1:6" x14ac:dyDescent="0.25">
      <c r="A31" s="18" t="s">
        <v>375</v>
      </c>
      <c r="B31" s="18" t="s">
        <v>86</v>
      </c>
      <c r="C31" s="19">
        <f>+VLOOKUP(A31,'CARGA PERSONAL'!$B$2:$K$88,9,FALSE)</f>
        <v>134917695</v>
      </c>
      <c r="D31" s="18" t="str">
        <f>+VLOOKUP(C31,'CARGA PERSONAL'!$J$2:$K$87,2,FALSE)</f>
        <v>Alex Carreño</v>
      </c>
      <c r="E31" s="20" t="s">
        <v>1136</v>
      </c>
    </row>
    <row r="32" spans="1:6" x14ac:dyDescent="0.25">
      <c r="A32" s="18">
        <v>130383858</v>
      </c>
      <c r="B32" s="18" t="s">
        <v>90</v>
      </c>
      <c r="C32" s="19">
        <f>+VLOOKUP(A32,'CARGA PERSONAL'!$B$2:$K$88,9,FALSE)</f>
        <v>70377810</v>
      </c>
      <c r="D32" s="18" t="str">
        <f>+VLOOKUP(C32,'CARGA PERSONAL'!$J$2:$K$87,2,FALSE)</f>
        <v>Leopoldo Brandenburg</v>
      </c>
      <c r="E32" s="20" t="s">
        <v>1136</v>
      </c>
      <c r="F32" s="18"/>
    </row>
    <row r="33" spans="1:6" x14ac:dyDescent="0.25">
      <c r="A33" s="18">
        <v>131173407</v>
      </c>
      <c r="B33" s="18" t="s">
        <v>93</v>
      </c>
      <c r="C33" s="19" t="str">
        <f>+VLOOKUP(A33,'CARGA PERSONAL'!$B$2:$K$88,9,FALSE)</f>
        <v>9970747K</v>
      </c>
      <c r="D33" s="18" t="str">
        <f>+VLOOKUP(C33,'CARGA PERSONAL'!$J$2:$K$87,2,FALSE)</f>
        <v>Arnaldo Castillo</v>
      </c>
      <c r="E33" s="20" t="s">
        <v>1136</v>
      </c>
      <c r="F33" s="18"/>
    </row>
    <row r="34" spans="1:6" x14ac:dyDescent="0.25">
      <c r="A34" s="18">
        <v>134917695</v>
      </c>
      <c r="B34" s="18" t="s">
        <v>95</v>
      </c>
      <c r="C34" s="19">
        <f>+VLOOKUP(A34,'CARGA PERSONAL'!$B$2:$K$88,9,FALSE)</f>
        <v>130276172</v>
      </c>
      <c r="D34" s="18" t="str">
        <f>+VLOOKUP(C34,'CARGA PERSONAL'!$J$2:$K$87,2,FALSE)</f>
        <v>Consuelo Romero</v>
      </c>
      <c r="E34" s="20" t="s">
        <v>1136</v>
      </c>
    </row>
    <row r="35" spans="1:6" x14ac:dyDescent="0.25">
      <c r="A35" s="18" t="s">
        <v>382</v>
      </c>
      <c r="B35" s="18" t="s">
        <v>98</v>
      </c>
      <c r="C35" s="19" t="str">
        <f>+VLOOKUP(A35,'CARGA PERSONAL'!$B$2:$K$88,9,FALSE)</f>
        <v>10462622K</v>
      </c>
      <c r="D35" s="18" t="str">
        <f>+VLOOKUP(C35,'CARGA PERSONAL'!$J$2:$K$87,2,FALSE)</f>
        <v>Luis Rubio</v>
      </c>
      <c r="E35" s="20" t="s">
        <v>1136</v>
      </c>
      <c r="F35" s="18"/>
    </row>
    <row r="36" spans="1:6" x14ac:dyDescent="0.25">
      <c r="A36" s="18">
        <v>175775528</v>
      </c>
      <c r="B36" s="18" t="s">
        <v>100</v>
      </c>
      <c r="C36" s="19" t="str">
        <f>+VLOOKUP(A36,'CARGA PERSONAL'!$B$2:$K$88,9,FALSE)</f>
        <v>10462622K</v>
      </c>
      <c r="D36" s="18" t="str">
        <f>+VLOOKUP(C36,'CARGA PERSONAL'!$J$2:$K$87,2,FALSE)</f>
        <v>Luis Rubio</v>
      </c>
      <c r="E36" s="20" t="s">
        <v>1136</v>
      </c>
      <c r="F36" s="18"/>
    </row>
    <row r="37" spans="1:6" x14ac:dyDescent="0.25">
      <c r="A37" s="18">
        <v>156015539</v>
      </c>
      <c r="B37" s="18" t="s">
        <v>102</v>
      </c>
      <c r="C37" s="19">
        <f>+VLOOKUP(A37,'CARGA PERSONAL'!$B$2:$K$88,9,FALSE)</f>
        <v>134917695</v>
      </c>
      <c r="D37" s="18" t="str">
        <f>+VLOOKUP(C37,'CARGA PERSONAL'!$J$2:$K$87,2,FALSE)</f>
        <v>Alex Carreño</v>
      </c>
      <c r="E37" s="20" t="s">
        <v>1136</v>
      </c>
    </row>
    <row r="38" spans="1:6" x14ac:dyDescent="0.25">
      <c r="A38" s="18">
        <v>98076123</v>
      </c>
      <c r="B38" s="18" t="s">
        <v>104</v>
      </c>
      <c r="C38" s="19">
        <f>+VLOOKUP(A38,'CARGA PERSONAL'!$B$2:$K$88,9,FALSE)</f>
        <v>139338243</v>
      </c>
      <c r="D38" s="18" t="str">
        <f>+VLOOKUP(C38,'CARGA PERSONAL'!$J$2:$K$87,2,FALSE)</f>
        <v>Jose Luis Otarola</v>
      </c>
      <c r="E38" s="20" t="s">
        <v>1136</v>
      </c>
      <c r="F38" s="18"/>
    </row>
    <row r="39" spans="1:6" x14ac:dyDescent="0.25">
      <c r="A39" s="18">
        <v>136574124</v>
      </c>
      <c r="B39" s="18" t="s">
        <v>107</v>
      </c>
      <c r="C39" s="19">
        <f>+VLOOKUP(A39,'CARGA PERSONAL'!$B$2:$K$88,9,FALSE)</f>
        <v>139338243</v>
      </c>
      <c r="D39" s="18" t="str">
        <f>+VLOOKUP(C39,'CARGA PERSONAL'!$J$2:$K$87,2,FALSE)</f>
        <v>Jose Luis Otarola</v>
      </c>
      <c r="E39" s="20" t="s">
        <v>1136</v>
      </c>
      <c r="F39" s="18"/>
    </row>
    <row r="40" spans="1:6" x14ac:dyDescent="0.25">
      <c r="A40" s="18">
        <v>88040651</v>
      </c>
      <c r="B40" s="18" t="s">
        <v>110</v>
      </c>
      <c r="C40" s="19" t="str">
        <f>+VLOOKUP(A40,'CARGA PERSONAL'!$B$2:$K$88,9,FALSE)</f>
        <v>9970747K</v>
      </c>
      <c r="D40" s="18" t="str">
        <f>+VLOOKUP(C40,'CARGA PERSONAL'!$J$2:$K$87,2,FALSE)</f>
        <v>Arnaldo Castillo</v>
      </c>
      <c r="E40" s="20" t="s">
        <v>1136</v>
      </c>
      <c r="F40" s="18"/>
    </row>
    <row r="41" spans="1:6" x14ac:dyDescent="0.25">
      <c r="A41" s="18">
        <v>143715566</v>
      </c>
      <c r="B41" s="18" t="s">
        <v>113</v>
      </c>
      <c r="C41" s="19">
        <f>+VLOOKUP(A41,'CARGA PERSONAL'!$B$2:$K$88,9,FALSE)</f>
        <v>70377810</v>
      </c>
      <c r="D41" s="18" t="str">
        <f>+VLOOKUP(C41,'CARGA PERSONAL'!$J$2:$K$87,2,FALSE)</f>
        <v>Leopoldo Brandenburg</v>
      </c>
      <c r="E41" s="20" t="s">
        <v>1136</v>
      </c>
      <c r="F41" s="18"/>
    </row>
    <row r="42" spans="1:6" x14ac:dyDescent="0.25">
      <c r="A42" s="18">
        <v>97804303</v>
      </c>
      <c r="B42" s="18" t="s">
        <v>114</v>
      </c>
      <c r="C42" s="19">
        <f>+VLOOKUP(A42,'CARGA PERSONAL'!$B$2:$K$88,9,FALSE)</f>
        <v>103965136</v>
      </c>
      <c r="D42" s="18" t="str">
        <f>+VLOOKUP(C42,'CARGA PERSONAL'!$J$2:$K$87,2,FALSE)</f>
        <v>Maria Teresa Lara</v>
      </c>
      <c r="E42" s="20" t="s">
        <v>1136</v>
      </c>
      <c r="F42" s="18"/>
    </row>
    <row r="43" spans="1:6" x14ac:dyDescent="0.25">
      <c r="A43" s="18">
        <v>163806606</v>
      </c>
      <c r="B43" s="18" t="s">
        <v>117</v>
      </c>
      <c r="C43" s="19" t="str">
        <f>+VLOOKUP(A43,'CARGA PERSONAL'!$B$2:$K$88,9,FALSE)</f>
        <v>9970747K</v>
      </c>
      <c r="D43" s="18" t="str">
        <f>+VLOOKUP(C43,'CARGA PERSONAL'!$J$2:$K$87,2,FALSE)</f>
        <v>Arnaldo Castillo</v>
      </c>
      <c r="E43" s="20" t="s">
        <v>1136</v>
      </c>
      <c r="F43" s="18"/>
    </row>
    <row r="44" spans="1:6" x14ac:dyDescent="0.25">
      <c r="A44" s="18">
        <v>90469177</v>
      </c>
      <c r="B44" s="18" t="s">
        <v>120</v>
      </c>
      <c r="C44" s="19" t="str">
        <f>+VLOOKUP(A44,'CARGA PERSONAL'!$B$2:$K$88,9,FALSE)</f>
        <v>9970747K</v>
      </c>
      <c r="D44" s="18" t="str">
        <f>+VLOOKUP(C44,'CARGA PERSONAL'!$J$2:$K$87,2,FALSE)</f>
        <v>Arnaldo Castillo</v>
      </c>
      <c r="E44" s="20" t="s">
        <v>1136</v>
      </c>
      <c r="F44" s="18"/>
    </row>
    <row r="45" spans="1:6" x14ac:dyDescent="0.25">
      <c r="A45" s="18">
        <v>54366043</v>
      </c>
      <c r="B45" s="18" t="s">
        <v>123</v>
      </c>
      <c r="C45" s="19">
        <f>+VLOOKUP(A45,'CARGA PERSONAL'!$B$2:$K$88,9,FALSE)</f>
        <v>134917695</v>
      </c>
      <c r="D45" s="18" t="str">
        <f>+VLOOKUP(C45,'CARGA PERSONAL'!$J$2:$K$87,2,FALSE)</f>
        <v>Alex Carreño</v>
      </c>
      <c r="E45" s="20" t="s">
        <v>1136</v>
      </c>
    </row>
    <row r="46" spans="1:6" x14ac:dyDescent="0.25">
      <c r="A46" s="18">
        <v>130276172</v>
      </c>
      <c r="B46" s="18" t="s">
        <v>126</v>
      </c>
      <c r="C46" s="19">
        <f>+VLOOKUP(A46,'CARGA PERSONAL'!$B$2:$K$88,9,FALSE)</f>
        <v>134917695</v>
      </c>
      <c r="D46" s="18" t="str">
        <f>+VLOOKUP(C46,'CARGA PERSONAL'!$J$2:$K$87,2,FALSE)</f>
        <v>Alex Carreño</v>
      </c>
      <c r="E46" s="20" t="s">
        <v>1136</v>
      </c>
    </row>
    <row r="47" spans="1:6" x14ac:dyDescent="0.25">
      <c r="A47" s="18" t="s">
        <v>380</v>
      </c>
      <c r="B47" s="18" t="s">
        <v>129</v>
      </c>
      <c r="C47" s="19">
        <f>+VLOOKUP(A47,'CARGA PERSONAL'!$B$2:$K$88,9,FALSE)</f>
        <v>70377810</v>
      </c>
      <c r="D47" s="18" t="str">
        <f>+VLOOKUP(C47,'CARGA PERSONAL'!$J$2:$K$87,2,FALSE)</f>
        <v>Leopoldo Brandenburg</v>
      </c>
      <c r="E47" s="20" t="s">
        <v>1136</v>
      </c>
      <c r="F47" s="18"/>
    </row>
    <row r="48" spans="1:6" x14ac:dyDescent="0.25">
      <c r="A48" s="18">
        <v>212562181</v>
      </c>
      <c r="B48" s="18" t="s">
        <v>132</v>
      </c>
      <c r="C48" s="19">
        <f>+VLOOKUP(A48,'CARGA PERSONAL'!$B$2:$K$88,9,FALSE)</f>
        <v>54366043</v>
      </c>
      <c r="D48" s="18" t="str">
        <f>+VLOOKUP(C48,'CARGA PERSONAL'!$J$2:$K$87,2,FALSE)</f>
        <v>Glauco Aracena</v>
      </c>
      <c r="E48" s="20" t="s">
        <v>1136</v>
      </c>
      <c r="F48" s="18"/>
    </row>
    <row r="49" spans="1:6" x14ac:dyDescent="0.25">
      <c r="A49" s="18">
        <v>97077681</v>
      </c>
      <c r="B49" s="18" t="s">
        <v>133</v>
      </c>
      <c r="C49" s="19">
        <f>+VLOOKUP(A49,'CARGA PERSONAL'!$B$2:$K$88,9,FALSE)</f>
        <v>103965136</v>
      </c>
      <c r="D49" s="18" t="str">
        <f>+VLOOKUP(C49,'CARGA PERSONAL'!$J$2:$K$87,2,FALSE)</f>
        <v>Maria Teresa Lara</v>
      </c>
      <c r="E49" s="20" t="s">
        <v>1136</v>
      </c>
      <c r="F49" s="18"/>
    </row>
    <row r="50" spans="1:6" x14ac:dyDescent="0.25">
      <c r="A50" s="18">
        <v>177843652</v>
      </c>
      <c r="B50" s="18" t="s">
        <v>135</v>
      </c>
      <c r="C50" s="19">
        <f>+VLOOKUP(A50,'CARGA PERSONAL'!$B$2:$K$88,9,FALSE)</f>
        <v>156015539</v>
      </c>
      <c r="D50" s="18" t="str">
        <f>+VLOOKUP(C50,'CARGA PERSONAL'!$J$2:$K$87,2,FALSE)</f>
        <v>Carlos Olguin</v>
      </c>
      <c r="E50" s="20" t="s">
        <v>1136</v>
      </c>
      <c r="F50" s="18"/>
    </row>
    <row r="51" spans="1:6" ht="11" thickBot="1" x14ac:dyDescent="0.3">
      <c r="A51" s="18">
        <v>103965136</v>
      </c>
      <c r="B51" s="18" t="s">
        <v>137</v>
      </c>
      <c r="C51" s="19">
        <f>+VLOOKUP(A51,'CARGA PERSONAL'!$B$2:$K$88,9,FALSE)</f>
        <v>139338243</v>
      </c>
      <c r="D51" s="18" t="str">
        <f>+VLOOKUP(C51,'CARGA PERSONAL'!$J$2:$K$87,2,FALSE)</f>
        <v>Jose Luis Otarola</v>
      </c>
      <c r="E51" s="20" t="s">
        <v>1136</v>
      </c>
      <c r="F51" s="18"/>
    </row>
    <row r="52" spans="1:6" ht="11" thickBot="1" x14ac:dyDescent="0.3">
      <c r="A52" s="36" t="s">
        <v>890</v>
      </c>
      <c r="B52" s="18" t="s">
        <v>140</v>
      </c>
      <c r="C52" s="19" t="str">
        <f>+VLOOKUP(A52,'CARGA PERSONAL'!$B$2:$K$88,9,FALSE)</f>
        <v>9970747K</v>
      </c>
      <c r="D52" s="18" t="str">
        <f>+VLOOKUP(C52,'CARGA PERSONAL'!$J$2:$K$87,2,FALSE)</f>
        <v>Arnaldo Castillo</v>
      </c>
      <c r="E52" s="20" t="s">
        <v>1136</v>
      </c>
      <c r="F52" s="18"/>
    </row>
    <row r="53" spans="1:6" x14ac:dyDescent="0.25">
      <c r="A53" s="18">
        <v>98983732</v>
      </c>
      <c r="B53" s="18" t="s">
        <v>143</v>
      </c>
      <c r="C53" s="19">
        <f>+VLOOKUP(A53,'CARGA PERSONAL'!$B$2:$K$88,9,FALSE)</f>
        <v>130276172</v>
      </c>
      <c r="D53" s="18" t="str">
        <f>+VLOOKUP(C53,'CARGA PERSONAL'!$J$2:$K$87,2,FALSE)</f>
        <v>Consuelo Romero</v>
      </c>
      <c r="E53" s="20" t="s">
        <v>1136</v>
      </c>
      <c r="F53" s="18"/>
    </row>
    <row r="54" spans="1:6" x14ac:dyDescent="0.25">
      <c r="A54" s="18">
        <v>184656981</v>
      </c>
      <c r="B54" s="18" t="s">
        <v>145</v>
      </c>
      <c r="C54" s="19">
        <f>+VLOOKUP(A54,'CARGA PERSONAL'!$B$2:$K$88,9,FALSE)</f>
        <v>130276172</v>
      </c>
      <c r="D54" s="18" t="str">
        <f>+VLOOKUP(C54,'CARGA PERSONAL'!$J$2:$K$87,2,FALSE)</f>
        <v>Consuelo Romero</v>
      </c>
      <c r="E54" s="20" t="s">
        <v>1136</v>
      </c>
      <c r="F54" s="18"/>
    </row>
    <row r="55" spans="1:6" x14ac:dyDescent="0.25">
      <c r="A55" s="18">
        <v>192446872</v>
      </c>
      <c r="B55" s="18" t="s">
        <v>148</v>
      </c>
      <c r="C55" s="19">
        <f>+VLOOKUP(A55,'CARGA PERSONAL'!$B$2:$K$88,9,FALSE)</f>
        <v>73010977</v>
      </c>
      <c r="D55" s="18" t="str">
        <f>+VLOOKUP(C55,'CARGA PERSONAL'!$J$2:$K$87,2,FALSE)</f>
        <v>Luis Sottovia</v>
      </c>
      <c r="E55" s="20" t="s">
        <v>1136</v>
      </c>
      <c r="F55" s="18"/>
    </row>
    <row r="56" spans="1:6" x14ac:dyDescent="0.25">
      <c r="A56" s="18">
        <v>70377810</v>
      </c>
      <c r="B56" s="18" t="s">
        <v>151</v>
      </c>
      <c r="C56" s="19">
        <f>+VLOOKUP(A56,'CARGA PERSONAL'!$B$2:$K$88,9,FALSE)</f>
        <v>139338243</v>
      </c>
      <c r="D56" s="18" t="str">
        <f>+VLOOKUP(C56,'CARGA PERSONAL'!$J$2:$K$87,2,FALSE)</f>
        <v>Jose Luis Otarola</v>
      </c>
      <c r="E56" s="20" t="s">
        <v>1136</v>
      </c>
      <c r="F56" s="18"/>
    </row>
    <row r="57" spans="1:6" x14ac:dyDescent="0.25">
      <c r="A57" s="18">
        <v>161405728</v>
      </c>
      <c r="B57" s="18" t="s">
        <v>154</v>
      </c>
      <c r="C57" s="19">
        <f>+VLOOKUP(A57,'CARGA PERSONAL'!$B$2:$K$88,9,FALSE)</f>
        <v>139338243</v>
      </c>
      <c r="D57" s="18" t="str">
        <f>+VLOOKUP(C57,'CARGA PERSONAL'!$J$2:$K$87,2,FALSE)</f>
        <v>Jose Luis Otarola</v>
      </c>
      <c r="E57" s="20" t="s">
        <v>1136</v>
      </c>
      <c r="F57" s="18"/>
    </row>
    <row r="58" spans="1:6" x14ac:dyDescent="0.25">
      <c r="A58" s="18">
        <v>89533813</v>
      </c>
      <c r="B58" s="18" t="s">
        <v>157</v>
      </c>
      <c r="C58" s="19">
        <f>+VLOOKUP(A58,'CARGA PERSONAL'!$B$2:$K$88,9,FALSE)</f>
        <v>103965136</v>
      </c>
      <c r="D58" s="18" t="str">
        <f>+VLOOKUP(C58,'CARGA PERSONAL'!$J$2:$K$87,2,FALSE)</f>
        <v>Maria Teresa Lara</v>
      </c>
      <c r="E58" s="20" t="s">
        <v>1136</v>
      </c>
      <c r="F58" s="18"/>
    </row>
    <row r="59" spans="1:6" x14ac:dyDescent="0.25">
      <c r="A59" s="18">
        <v>185331547</v>
      </c>
      <c r="B59" s="18" t="s">
        <v>160</v>
      </c>
      <c r="C59" s="19">
        <f>+VLOOKUP(A59,'CARGA PERSONAL'!$B$2:$K$88,9,FALSE)</f>
        <v>103741106</v>
      </c>
      <c r="D59" s="18" t="str">
        <f>+VLOOKUP(C59,'CARGA PERSONAL'!$J$2:$K$87,2,FALSE)</f>
        <v>Francisco Rojas</v>
      </c>
      <c r="E59" s="20" t="s">
        <v>1136</v>
      </c>
      <c r="F59" s="18"/>
    </row>
    <row r="60" spans="1:6" x14ac:dyDescent="0.25">
      <c r="A60" s="18">
        <v>132711682</v>
      </c>
      <c r="B60" s="18" t="s">
        <v>162</v>
      </c>
      <c r="C60" s="19">
        <f>+VLOOKUP(A60,'CARGA PERSONAL'!$B$2:$K$88,9,FALSE)</f>
        <v>136574124</v>
      </c>
      <c r="D60" s="18" t="str">
        <f>+VLOOKUP(C60,'CARGA PERSONAL'!$J$2:$K$87,2,FALSE)</f>
        <v>Juan Pablo Pizarro</v>
      </c>
      <c r="E60" s="20" t="s">
        <v>1136</v>
      </c>
      <c r="F60" s="18"/>
    </row>
    <row r="61" spans="1:6" x14ac:dyDescent="0.25">
      <c r="A61" s="18" t="s">
        <v>373</v>
      </c>
      <c r="B61" s="18" t="s">
        <v>164</v>
      </c>
      <c r="C61" s="19">
        <f>+VLOOKUP(A61,'CARGA PERSONAL'!$B$2:$K$88,9,FALSE)</f>
        <v>136574124</v>
      </c>
      <c r="D61" s="18" t="str">
        <f>+VLOOKUP(C61,'CARGA PERSONAL'!$J$2:$K$87,2,FALSE)</f>
        <v>Juan Pablo Pizarro</v>
      </c>
      <c r="E61" s="20" t="s">
        <v>1136</v>
      </c>
      <c r="F61" s="18"/>
    </row>
    <row r="62" spans="1:6" x14ac:dyDescent="0.25">
      <c r="A62" s="18">
        <v>180370994</v>
      </c>
      <c r="B62" s="18" t="s">
        <v>167</v>
      </c>
      <c r="C62" s="19">
        <f>+VLOOKUP(A62,'CARGA PERSONAL'!$B$2:$K$88,9,FALSE)</f>
        <v>156015539</v>
      </c>
      <c r="D62" s="18" t="str">
        <f>+VLOOKUP(C62,'CARGA PERSONAL'!$J$2:$K$87,2,FALSE)</f>
        <v>Carlos Olguin</v>
      </c>
      <c r="E62" s="20" t="s">
        <v>1136</v>
      </c>
      <c r="F62" s="18"/>
    </row>
    <row r="63" spans="1:6" x14ac:dyDescent="0.25">
      <c r="A63" s="18">
        <v>130840000</v>
      </c>
      <c r="B63" s="18" t="s">
        <v>170</v>
      </c>
      <c r="C63" s="19">
        <f>+VLOOKUP(A63,'CARGA PERSONAL'!$B$2:$K$88,9,FALSE)</f>
        <v>103741106</v>
      </c>
      <c r="D63" s="18" t="str">
        <f>+VLOOKUP(C63,'CARGA PERSONAL'!$J$2:$K$87,2,FALSE)</f>
        <v>Francisco Rojas</v>
      </c>
      <c r="E63" s="20" t="s">
        <v>1136</v>
      </c>
      <c r="F63" s="18"/>
    </row>
    <row r="64" spans="1:6" x14ac:dyDescent="0.25">
      <c r="A64" s="18">
        <v>116828677</v>
      </c>
      <c r="B64" s="18" t="s">
        <v>173</v>
      </c>
      <c r="C64" s="19">
        <f>+VLOOKUP(A64,'CARGA PERSONAL'!$B$2:$K$88,9,FALSE)</f>
        <v>103965136</v>
      </c>
      <c r="D64" s="18" t="str">
        <f>+VLOOKUP(C64,'CARGA PERSONAL'!$J$2:$K$87,2,FALSE)</f>
        <v>Maria Teresa Lara</v>
      </c>
      <c r="E64" s="20" t="s">
        <v>1136</v>
      </c>
      <c r="F64" s="18"/>
    </row>
    <row r="65" spans="1:6" x14ac:dyDescent="0.25">
      <c r="A65" s="18">
        <v>90979922</v>
      </c>
      <c r="B65" s="18" t="s">
        <v>176</v>
      </c>
      <c r="C65" s="19">
        <f>+VLOOKUP(A65,'CARGA PERSONAL'!$B$2:$K$88,9,FALSE)</f>
        <v>136574124</v>
      </c>
      <c r="D65" s="18" t="str">
        <f>+VLOOKUP(C65,'CARGA PERSONAL'!$J$2:$K$87,2,FALSE)</f>
        <v>Juan Pablo Pizarro</v>
      </c>
      <c r="E65" s="20" t="s">
        <v>1136</v>
      </c>
      <c r="F65" s="18"/>
    </row>
    <row r="66" spans="1:6" x14ac:dyDescent="0.25">
      <c r="A66" s="18">
        <v>158405598</v>
      </c>
      <c r="B66" s="18" t="s">
        <v>177</v>
      </c>
      <c r="C66" s="19">
        <f>+VLOOKUP(A66,'CARGA PERSONAL'!$B$2:$K$88,9,FALSE)</f>
        <v>130276172</v>
      </c>
      <c r="D66" s="18" t="str">
        <f>+VLOOKUP(C66,'CARGA PERSONAL'!$J$2:$K$87,2,FALSE)</f>
        <v>Consuelo Romero</v>
      </c>
      <c r="E66" s="20" t="s">
        <v>1136</v>
      </c>
      <c r="F66" s="18"/>
    </row>
    <row r="67" spans="1:6" x14ac:dyDescent="0.25">
      <c r="A67" s="18" t="s">
        <v>381</v>
      </c>
      <c r="B67" s="18" t="s">
        <v>179</v>
      </c>
      <c r="C67" s="19">
        <f>+VLOOKUP(A67,'CARGA PERSONAL'!$B$2:$K$88,9,FALSE)</f>
        <v>130276172</v>
      </c>
      <c r="D67" s="18" t="str">
        <f>+VLOOKUP(C67,'CARGA PERSONAL'!$J$2:$K$87,2,FALSE)</f>
        <v>Consuelo Romero</v>
      </c>
      <c r="E67" s="20" t="s">
        <v>1136</v>
      </c>
      <c r="F67" s="18"/>
    </row>
    <row r="68" spans="1:6" x14ac:dyDescent="0.25">
      <c r="A68" s="18">
        <v>114048119</v>
      </c>
      <c r="B68" s="18" t="s">
        <v>182</v>
      </c>
      <c r="C68" s="19">
        <f>+VLOOKUP(A68,'CARGA PERSONAL'!$B$2:$K$88,9,FALSE)</f>
        <v>156015539</v>
      </c>
      <c r="D68" s="18" t="str">
        <f>+VLOOKUP(C68,'CARGA PERSONAL'!$J$2:$K$87,2,FALSE)</f>
        <v>Carlos Olguin</v>
      </c>
      <c r="E68" s="20" t="s">
        <v>1136</v>
      </c>
      <c r="F68" s="18"/>
    </row>
    <row r="69" spans="1:6" x14ac:dyDescent="0.25">
      <c r="A69" s="18">
        <v>73010977</v>
      </c>
      <c r="B69" s="18" t="s">
        <v>185</v>
      </c>
      <c r="C69" s="19">
        <f>+VLOOKUP(A69,'CARGA PERSONAL'!$B$2:$K$88,9,FALSE)</f>
        <v>134917695</v>
      </c>
      <c r="D69" s="18" t="str">
        <f>+VLOOKUP(C69,'CARGA PERSONAL'!$J$2:$K$87,2,FALSE)</f>
        <v>Alex Carreño</v>
      </c>
      <c r="E69" s="20" t="s">
        <v>1136</v>
      </c>
    </row>
    <row r="70" spans="1:6" x14ac:dyDescent="0.25">
      <c r="A70" s="18">
        <v>267949042</v>
      </c>
      <c r="B70" s="18" t="s">
        <v>188</v>
      </c>
      <c r="C70" s="19">
        <f>+VLOOKUP(A70,'CARGA PERSONAL'!$B$2:$K$88,9,FALSE)</f>
        <v>161405728</v>
      </c>
      <c r="D70" s="18" t="str">
        <f>+VLOOKUP(C70,'CARGA PERSONAL'!$J$2:$K$87,2,FALSE)</f>
        <v>Carlos Concha</v>
      </c>
      <c r="E70" s="20" t="s">
        <v>1136</v>
      </c>
      <c r="F70" s="18"/>
    </row>
    <row r="71" spans="1:6" x14ac:dyDescent="0.25">
      <c r="A71" s="18">
        <v>198258326</v>
      </c>
      <c r="B71" s="18" t="s">
        <v>189</v>
      </c>
      <c r="C71" s="19">
        <f>+VLOOKUP(A71,'CARGA PERSONAL'!$B$2:$K$88,9,FALSE)</f>
        <v>130276172</v>
      </c>
      <c r="D71" s="18" t="str">
        <f>+VLOOKUP(C71,'CARGA PERSONAL'!$J$2:$K$87,2,FALSE)</f>
        <v>Consuelo Romero</v>
      </c>
      <c r="E71" s="20" t="s">
        <v>1136</v>
      </c>
      <c r="F71" s="18"/>
    </row>
    <row r="72" spans="1:6" x14ac:dyDescent="0.25">
      <c r="A72" s="18">
        <v>161004960</v>
      </c>
      <c r="B72" s="18" t="s">
        <v>191</v>
      </c>
      <c r="C72" s="19">
        <f>+VLOOKUP(A72,'CARGA PERSONAL'!$B$2:$K$88,9,FALSE)</f>
        <v>167427081</v>
      </c>
      <c r="D72" s="18" t="str">
        <f>+VLOOKUP(C72,'CARGA PERSONAL'!$J$2:$K$87,2,FALSE)</f>
        <v>Nathalia Igor</v>
      </c>
      <c r="E72" s="20" t="s">
        <v>1136</v>
      </c>
      <c r="F72" s="18"/>
    </row>
    <row r="73" spans="1:6" x14ac:dyDescent="0.25">
      <c r="A73" s="18" t="s">
        <v>377</v>
      </c>
      <c r="B73" s="18" t="s">
        <v>192</v>
      </c>
      <c r="C73" s="19">
        <f>+VLOOKUP(A73,'CARGA PERSONAL'!$B$2:$K$88,9,FALSE)</f>
        <v>156015539</v>
      </c>
      <c r="D73" s="18" t="str">
        <f>+VLOOKUP(C73,'CARGA PERSONAL'!$J$2:$K$87,2,FALSE)</f>
        <v>Carlos Olguin</v>
      </c>
      <c r="E73" s="20" t="s">
        <v>1136</v>
      </c>
      <c r="F73" s="18"/>
    </row>
    <row r="74" spans="1:6" x14ac:dyDescent="0.25">
      <c r="A74" s="18">
        <v>172731309</v>
      </c>
      <c r="B74" s="18" t="s">
        <v>195</v>
      </c>
      <c r="C74" s="19" t="str">
        <f>+VLOOKUP(A74,'CARGA PERSONAL'!$B$2:$K$88,9,FALSE)</f>
        <v>10462622K</v>
      </c>
      <c r="D74" s="18" t="str">
        <f>+VLOOKUP(C74,'CARGA PERSONAL'!$J$2:$K$87,2,FALSE)</f>
        <v>Luis Rubio</v>
      </c>
      <c r="E74" s="20" t="s">
        <v>1136</v>
      </c>
      <c r="F74" s="18"/>
    </row>
    <row r="75" spans="1:6" x14ac:dyDescent="0.25">
      <c r="A75" s="18">
        <v>170859634</v>
      </c>
      <c r="B75" s="18" t="s">
        <v>198</v>
      </c>
      <c r="C75" s="19">
        <f>+VLOOKUP(A75,'CARGA PERSONAL'!$B$2:$K$88,9,FALSE)</f>
        <v>130276172</v>
      </c>
      <c r="D75" s="18" t="str">
        <f>+VLOOKUP(C75,'CARGA PERSONAL'!$J$2:$K$87,2,FALSE)</f>
        <v>Consuelo Romero</v>
      </c>
      <c r="E75" s="20" t="s">
        <v>1136</v>
      </c>
      <c r="F75" s="18"/>
    </row>
    <row r="76" spans="1:6" x14ac:dyDescent="0.25">
      <c r="A76" s="18" t="s">
        <v>378</v>
      </c>
      <c r="B76" s="18" t="s">
        <v>200</v>
      </c>
      <c r="C76" s="19">
        <f>+VLOOKUP(A76,'CARGA PERSONAL'!$B$2:$K$88,9,FALSE)</f>
        <v>103741106</v>
      </c>
      <c r="D76" s="18" t="str">
        <f>+VLOOKUP(C76,'CARGA PERSONAL'!$J$2:$K$87,2,FALSE)</f>
        <v>Francisco Rojas</v>
      </c>
      <c r="E76" s="20" t="s">
        <v>1136</v>
      </c>
      <c r="F76" s="18"/>
    </row>
    <row r="77" spans="1:6" x14ac:dyDescent="0.25">
      <c r="A77" s="18">
        <v>160746386</v>
      </c>
      <c r="B77" s="18" t="s">
        <v>202</v>
      </c>
      <c r="C77" s="19">
        <f>+VLOOKUP(A77,'CARGA PERSONAL'!$B$2:$K$88,9,FALSE)</f>
        <v>97120323</v>
      </c>
      <c r="D77" s="18" t="str">
        <f>+VLOOKUP(C77,'CARGA PERSONAL'!$J$2:$K$87,2,FALSE)</f>
        <v>Maria Kenesich</v>
      </c>
      <c r="E77" s="20" t="s">
        <v>1136</v>
      </c>
      <c r="F77" s="18"/>
    </row>
    <row r="78" spans="1:6" x14ac:dyDescent="0.25">
      <c r="A78" s="18">
        <v>157359940</v>
      </c>
      <c r="B78" s="18" t="s">
        <v>204</v>
      </c>
      <c r="C78" s="19">
        <f>+VLOOKUP(A78,'CARGA PERSONAL'!$B$2:$K$88,9,FALSE)</f>
        <v>70377810</v>
      </c>
      <c r="D78" s="18" t="str">
        <f>+VLOOKUP(C78,'CARGA PERSONAL'!$J$2:$K$87,2,FALSE)</f>
        <v>Leopoldo Brandenburg</v>
      </c>
      <c r="E78" s="20" t="s">
        <v>1136</v>
      </c>
      <c r="F78" s="18"/>
    </row>
    <row r="79" spans="1:6" x14ac:dyDescent="0.25">
      <c r="A79" s="18">
        <v>186376927</v>
      </c>
      <c r="B79" s="18" t="s">
        <v>207</v>
      </c>
      <c r="C79" s="19">
        <f>+VLOOKUP(A79,'CARGA PERSONAL'!$B$2:$K$88,9,FALSE)</f>
        <v>130276172</v>
      </c>
      <c r="D79" s="18" t="str">
        <f>+VLOOKUP(C79,'CARGA PERSONAL'!$J$2:$K$87,2,FALSE)</f>
        <v>Consuelo Romero</v>
      </c>
      <c r="E79" s="20" t="s">
        <v>1136</v>
      </c>
      <c r="F79" s="18"/>
    </row>
    <row r="80" spans="1:6" x14ac:dyDescent="0.25">
      <c r="A80" s="18">
        <v>155197633</v>
      </c>
      <c r="B80" s="18" t="s">
        <v>209</v>
      </c>
      <c r="C80" s="19" t="str">
        <f>+VLOOKUP(A80,'CARGA PERSONAL'!$B$2:$K$88,9,FALSE)</f>
        <v>9970747K</v>
      </c>
      <c r="D80" s="18" t="str">
        <f>+VLOOKUP(C80,'CARGA PERSONAL'!$J$2:$K$87,2,FALSE)</f>
        <v>Arnaldo Castillo</v>
      </c>
      <c r="E80" s="20" t="s">
        <v>1136</v>
      </c>
      <c r="F80" s="18"/>
    </row>
    <row r="81" spans="1:6" x14ac:dyDescent="0.25">
      <c r="A81" s="18">
        <v>258624734</v>
      </c>
      <c r="B81" s="18" t="s">
        <v>211</v>
      </c>
      <c r="C81" s="19">
        <f>+VLOOKUP(A81,'CARGA PERSONAL'!$B$2:$K$88,9,FALSE)</f>
        <v>136574124</v>
      </c>
      <c r="D81" s="18" t="str">
        <f>+VLOOKUP(C81,'CARGA PERSONAL'!$J$2:$K$87,2,FALSE)</f>
        <v>Juan Pablo Pizarro</v>
      </c>
      <c r="E81" s="20" t="s">
        <v>1136</v>
      </c>
      <c r="F81" s="18"/>
    </row>
    <row r="82" spans="1:6" x14ac:dyDescent="0.25">
      <c r="A82" s="18">
        <v>260709143</v>
      </c>
      <c r="B82" s="18" t="s">
        <v>214</v>
      </c>
      <c r="C82" s="19">
        <f>+VLOOKUP(A82,'CARGA PERSONAL'!$B$2:$K$88,9,FALSE)</f>
        <v>70377810</v>
      </c>
      <c r="D82" s="18" t="str">
        <f>+VLOOKUP(C82,'CARGA PERSONAL'!$J$2:$K$87,2,FALSE)</f>
        <v>Leopoldo Brandenburg</v>
      </c>
      <c r="E82" s="20" t="s">
        <v>1136</v>
      </c>
      <c r="F82" s="18"/>
    </row>
    <row r="83" spans="1:6" x14ac:dyDescent="0.25">
      <c r="A83" s="18">
        <v>179643634</v>
      </c>
      <c r="B83" s="18" t="s">
        <v>217</v>
      </c>
      <c r="C83" s="19">
        <f>+VLOOKUP(A83,'CARGA PERSONAL'!$B$2:$K$88,9,FALSE)</f>
        <v>54366043</v>
      </c>
      <c r="D83" s="18" t="str">
        <f>+VLOOKUP(C83,'CARGA PERSONAL'!$J$2:$K$87,2,FALSE)</f>
        <v>Glauco Aracena</v>
      </c>
      <c r="E83" s="20" t="s">
        <v>1136</v>
      </c>
      <c r="F83" s="18"/>
    </row>
    <row r="84" spans="1:6" x14ac:dyDescent="0.25">
      <c r="A84" s="18">
        <v>259363608</v>
      </c>
      <c r="B84" s="18" t="s">
        <v>220</v>
      </c>
      <c r="C84" s="19">
        <f>+VLOOKUP(A84,'CARGA PERSONAL'!$B$2:$K$88,9,FALSE)</f>
        <v>136574124</v>
      </c>
      <c r="D84" s="18" t="str">
        <f>+VLOOKUP(C84,'CARGA PERSONAL'!$J$2:$K$87,2,FALSE)</f>
        <v>Juan Pablo Pizarro</v>
      </c>
      <c r="E84" s="20" t="s">
        <v>1136</v>
      </c>
      <c r="F84" s="18"/>
    </row>
    <row r="85" spans="1:6" x14ac:dyDescent="0.25">
      <c r="A85" s="18">
        <v>82950516</v>
      </c>
      <c r="B85" s="18" t="s">
        <v>222</v>
      </c>
      <c r="C85" s="19">
        <f>+VLOOKUP(A85,'CARGA PERSONAL'!$B$2:$K$88,9,FALSE)</f>
        <v>103741106</v>
      </c>
      <c r="D85" s="18" t="str">
        <f>+VLOOKUP(C85,'CARGA PERSONAL'!$J$2:$K$87,2,FALSE)</f>
        <v>Francisco Rojas</v>
      </c>
      <c r="E85" s="20" t="s">
        <v>1136</v>
      </c>
      <c r="F85" s="18"/>
    </row>
    <row r="86" spans="1:6" x14ac:dyDescent="0.25">
      <c r="A86" s="18">
        <v>141302485</v>
      </c>
      <c r="B86" s="18" t="s">
        <v>225</v>
      </c>
      <c r="C86" s="19">
        <f>+VLOOKUP(A86,'CARGA PERSONAL'!$B$2:$K$88,9,FALSE)</f>
        <v>103741106</v>
      </c>
      <c r="D86" s="18" t="str">
        <f>+VLOOKUP(C86,'CARGA PERSONAL'!$J$2:$K$87,2,FALSE)</f>
        <v>Francisco Rojas</v>
      </c>
      <c r="E86" s="20" t="s">
        <v>1136</v>
      </c>
      <c r="F86" s="18"/>
    </row>
    <row r="87" spans="1:6" x14ac:dyDescent="0.25">
      <c r="A87" s="18" t="s">
        <v>376</v>
      </c>
      <c r="B87" s="18" t="s">
        <v>227</v>
      </c>
      <c r="C87" s="19">
        <f>+VLOOKUP(A87,'CARGA PERSONAL'!$B$2:$K$88,9,FALSE)</f>
        <v>139338243</v>
      </c>
      <c r="D87" s="18" t="str">
        <f>+VLOOKUP(C87,'CARGA PERSONAL'!$J$2:$K$87,2,FALSE)</f>
        <v>Jose Luis Otarola</v>
      </c>
      <c r="E87" s="20" t="s">
        <v>1136</v>
      </c>
      <c r="F87" s="18"/>
    </row>
  </sheetData>
  <autoFilter ref="A1:F87" xr:uid="{26C902A2-C072-4DC4-B362-95039C79C84D}"/>
  <conditionalFormatting sqref="A2:A4 F14 A6:A19 A21:A28 A30:A51 A53:A87">
    <cfRule type="expression" dxfId="259" priority="75">
      <formula>CELL("DIRECCION")=ADDRESS(ROW(),COLUMN())</formula>
    </cfRule>
  </conditionalFormatting>
  <conditionalFormatting sqref="B2:B87">
    <cfRule type="expression" dxfId="258" priority="74">
      <formula>CELL("DIRECCION")=ADDRESS(ROW(),COLUMN())</formula>
    </cfRule>
  </conditionalFormatting>
  <conditionalFormatting sqref="C2:C87">
    <cfRule type="expression" dxfId="257" priority="73">
      <formula>CELL("DIRECCION")=ADDRESS(ROW(),COLUMN())</formula>
    </cfRule>
  </conditionalFormatting>
  <conditionalFormatting sqref="D2:D87">
    <cfRule type="expression" dxfId="256" priority="72">
      <formula>CELL("DIRECCION")=ADDRESS(ROW(),COLUMN())</formula>
    </cfRule>
  </conditionalFormatting>
  <conditionalFormatting sqref="F2:F4 F32:F33 F6:F7 F10:F13 F15:F28 F39:F44 F47:F68 F75:F87">
    <cfRule type="expression" dxfId="255" priority="71">
      <formula>CELL("DIRECCION")=ADDRESS(ROW(),COLUMN())</formula>
    </cfRule>
  </conditionalFormatting>
  <conditionalFormatting sqref="F30">
    <cfRule type="expression" dxfId="245" priority="61">
      <formula>CELL("DIRECCION")=ADDRESS(ROW(),COLUMN())</formula>
    </cfRule>
  </conditionalFormatting>
  <conditionalFormatting sqref="F35">
    <cfRule type="expression" dxfId="242" priority="58">
      <formula>CELL("DIRECCION")=ADDRESS(ROW(),COLUMN())</formula>
    </cfRule>
  </conditionalFormatting>
  <conditionalFormatting sqref="F36">
    <cfRule type="expression" dxfId="239" priority="55">
      <formula>CELL("DIRECCION")=ADDRESS(ROW(),COLUMN())</formula>
    </cfRule>
  </conditionalFormatting>
  <conditionalFormatting sqref="F38">
    <cfRule type="expression" dxfId="236" priority="52">
      <formula>CELL("DIRECCION")=ADDRESS(ROW(),COLUMN())</formula>
    </cfRule>
  </conditionalFormatting>
  <conditionalFormatting sqref="F70">
    <cfRule type="expression" dxfId="223" priority="39">
      <formula>CELL("DIRECCION")=ADDRESS(ROW(),COLUMN())</formula>
    </cfRule>
  </conditionalFormatting>
  <conditionalFormatting sqref="F71">
    <cfRule type="expression" dxfId="220" priority="36">
      <formula>CELL("DIRECCION")=ADDRESS(ROW(),COLUMN())</formula>
    </cfRule>
  </conditionalFormatting>
  <conditionalFormatting sqref="F72">
    <cfRule type="expression" dxfId="217" priority="33">
      <formula>CELL("DIRECCION")=ADDRESS(ROW(),COLUMN())</formula>
    </cfRule>
  </conditionalFormatting>
  <conditionalFormatting sqref="F73">
    <cfRule type="expression" dxfId="214" priority="30">
      <formula>CELL("DIRECCION")=ADDRESS(ROW(),COLUMN())</formula>
    </cfRule>
  </conditionalFormatting>
  <conditionalFormatting sqref="F74">
    <cfRule type="expression" dxfId="211" priority="27">
      <formula>CELL("DIRECCION")=ADDRESS(ROW(),COLUMN())</formula>
    </cfRule>
  </conditionalFormatting>
  <conditionalFormatting sqref="A5">
    <cfRule type="expression" dxfId="129" priority="6">
      <formula>CELL("DIRECCION")=ADDRESS(ROW(),COLUMN())</formula>
    </cfRule>
  </conditionalFormatting>
  <conditionalFormatting sqref="A20">
    <cfRule type="expression" dxfId="14" priority="5">
      <formula>CELL("DIRECCION")=ADDRESS(ROW(),COLUMN())</formula>
    </cfRule>
  </conditionalFormatting>
  <conditionalFormatting sqref="A20">
    <cfRule type="duplicateValues" dxfId="13" priority="4"/>
  </conditionalFormatting>
  <conditionalFormatting sqref="A29">
    <cfRule type="expression" dxfId="12" priority="3">
      <formula>CELL("DIRECCION")=ADDRESS(ROW(),COLUMN())</formula>
    </cfRule>
  </conditionalFormatting>
  <conditionalFormatting sqref="A29">
    <cfRule type="duplicateValues" dxfId="11" priority="2"/>
  </conditionalFormatting>
  <conditionalFormatting sqref="A52">
    <cfRule type="duplicateValues" dxfId="10" priority="1"/>
  </conditionalFormatting>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82EFD-93BE-4F7F-BB33-BF39C62CBBAB}">
  <dimension ref="A1:G87"/>
  <sheetViews>
    <sheetView workbookViewId="0">
      <selection sqref="A1:XFD1048576"/>
    </sheetView>
  </sheetViews>
  <sheetFormatPr baseColWidth="10" defaultRowHeight="10.5" x14ac:dyDescent="0.25"/>
  <cols>
    <col min="1" max="1" width="20.08984375" style="1" bestFit="1" customWidth="1"/>
    <col min="2" max="2" width="15.26953125" style="1" bestFit="1" customWidth="1"/>
    <col min="3" max="3" width="21" style="1" bestFit="1" customWidth="1"/>
    <col min="4" max="4" width="13.90625" style="1" bestFit="1" customWidth="1"/>
    <col min="5" max="5" width="8.08984375" style="1" bestFit="1" customWidth="1"/>
    <col min="6" max="6" width="21.26953125" style="1" bestFit="1" customWidth="1"/>
    <col min="7" max="7" width="14.1796875" style="1" bestFit="1" customWidth="1"/>
    <col min="8" max="16384" width="10.90625" style="1"/>
  </cols>
  <sheetData>
    <row r="1" spans="1:7" s="73" customFormat="1" x14ac:dyDescent="0.25">
      <c r="A1" s="70" t="s">
        <v>405</v>
      </c>
      <c r="B1" s="70" t="s">
        <v>406</v>
      </c>
      <c r="C1" s="71" t="s">
        <v>407</v>
      </c>
      <c r="D1" s="71" t="s">
        <v>408</v>
      </c>
      <c r="E1" s="72" t="s">
        <v>409</v>
      </c>
      <c r="F1" s="72" t="s">
        <v>423</v>
      </c>
      <c r="G1" s="72" t="s">
        <v>424</v>
      </c>
    </row>
    <row r="2" spans="1:7" x14ac:dyDescent="0.25">
      <c r="A2" s="18">
        <v>133686851</v>
      </c>
      <c r="B2" s="18" t="s">
        <v>4</v>
      </c>
      <c r="C2" s="19">
        <f>+VLOOKUP(A2,'CARGA PERSONAL'!$B$2:$K$88,9,FALSE)</f>
        <v>136574124</v>
      </c>
      <c r="D2" s="18" t="str">
        <f>+VLOOKUP(C2,'CARGA PERSONAL'!$J$2:$K$87,2,FALSE)</f>
        <v>Juan Pablo Pizarro</v>
      </c>
      <c r="E2" s="20" t="s">
        <v>1136</v>
      </c>
      <c r="F2" s="74">
        <f>+VLOOKUP(A2,'BASE CLIENTE'!A2:M88,10,FALSE)</f>
        <v>139338243</v>
      </c>
      <c r="G2" s="74" t="str">
        <f>+VLOOKUP(A2,'BASE CLIENTE'!$A$2:$M$88,11,FALSE)</f>
        <v>José Luis Otárola</v>
      </c>
    </row>
    <row r="3" spans="1:7" x14ac:dyDescent="0.25">
      <c r="A3" s="18">
        <v>136857053</v>
      </c>
      <c r="B3" s="18" t="s">
        <v>6</v>
      </c>
      <c r="C3" s="19">
        <f>+VLOOKUP(A3,'CARGA PERSONAL'!$B$2:$K$88,9,FALSE)</f>
        <v>103741106</v>
      </c>
      <c r="D3" s="18" t="str">
        <f>+VLOOKUP(C3,'CARGA PERSONAL'!$J$2:$K$87,2,FALSE)</f>
        <v>Francisco Rojas</v>
      </c>
      <c r="E3" s="20" t="s">
        <v>1136</v>
      </c>
      <c r="F3" s="74">
        <f>+VLOOKUP(A3,'BASE CLIENTE'!A3:M89,10,FALSE)</f>
        <v>139338243</v>
      </c>
      <c r="G3" s="74" t="str">
        <f>+VLOOKUP(A3,'BASE CLIENTE'!$A$2:$M$88,11,FALSE)</f>
        <v>José Luis Otárola</v>
      </c>
    </row>
    <row r="4" spans="1:7" x14ac:dyDescent="0.25">
      <c r="A4" s="18">
        <v>166243394</v>
      </c>
      <c r="B4" s="18" t="s">
        <v>9</v>
      </c>
      <c r="C4" s="19">
        <f>+VLOOKUP(A4,'CARGA PERSONAL'!$B$2:$K$88,9,FALSE)</f>
        <v>136574124</v>
      </c>
      <c r="D4" s="18" t="str">
        <f>+VLOOKUP(C4,'CARGA PERSONAL'!$J$2:$K$87,2,FALSE)</f>
        <v>Juan Pablo Pizarro</v>
      </c>
      <c r="E4" s="20" t="s">
        <v>1136</v>
      </c>
      <c r="F4" s="74">
        <f>+VLOOKUP(A4,'BASE CLIENTE'!A4:M90,10,FALSE)</f>
        <v>139338243</v>
      </c>
      <c r="G4" s="74" t="str">
        <f>+VLOOKUP(A4,'BASE CLIENTE'!$A$2:$M$88,11,FALSE)</f>
        <v>José Luis Otárola</v>
      </c>
    </row>
    <row r="5" spans="1:7" x14ac:dyDescent="0.25">
      <c r="A5" s="34">
        <v>157652176</v>
      </c>
      <c r="B5" s="18" t="s">
        <v>12</v>
      </c>
      <c r="C5" s="19">
        <f>+VLOOKUP(A5,'CARGA PERSONAL'!$B$2:$K$88,9,FALSE)</f>
        <v>134917695</v>
      </c>
      <c r="D5" s="18" t="str">
        <f>+VLOOKUP(C5,'CARGA PERSONAL'!$J$2:$K$87,2,FALSE)</f>
        <v>Alex Carreño</v>
      </c>
      <c r="E5" s="20" t="s">
        <v>1136</v>
      </c>
      <c r="F5" s="74">
        <f>+VLOOKUP(A5,'BASE CLIENTE'!A5:M91,10,FALSE)</f>
        <v>130276172</v>
      </c>
      <c r="G5" s="74" t="str">
        <f>+VLOOKUP(A5,'BASE CLIENTE'!$A$2:$M$88,11,FALSE)</f>
        <v>Consuelo Romero</v>
      </c>
    </row>
    <row r="6" spans="1:7" x14ac:dyDescent="0.25">
      <c r="A6" s="18">
        <v>158992833</v>
      </c>
      <c r="B6" s="18" t="s">
        <v>15</v>
      </c>
      <c r="C6" s="19">
        <f>+VLOOKUP(A6,'CARGA PERSONAL'!$B$2:$K$88,9,FALSE)</f>
        <v>103741106</v>
      </c>
      <c r="D6" s="18" t="str">
        <f>+VLOOKUP(C6,'CARGA PERSONAL'!$J$2:$K$87,2,FALSE)</f>
        <v>Francisco Rojas</v>
      </c>
      <c r="E6" s="20" t="s">
        <v>1136</v>
      </c>
      <c r="F6" s="74">
        <f>+VLOOKUP(A6,'BASE CLIENTE'!A6:M92,10,FALSE)</f>
        <v>139338243</v>
      </c>
      <c r="G6" s="74" t="str">
        <f>+VLOOKUP(A6,'BASE CLIENTE'!$A$2:$M$88,11,FALSE)</f>
        <v>José Luis Otárola</v>
      </c>
    </row>
    <row r="7" spans="1:7" x14ac:dyDescent="0.25">
      <c r="A7" s="18">
        <v>160746386</v>
      </c>
      <c r="B7" s="18" t="s">
        <v>18</v>
      </c>
      <c r="C7" s="19">
        <f>+VLOOKUP(A7,'CARGA PERSONAL'!$B$2:$K$88,9,FALSE)</f>
        <v>97120323</v>
      </c>
      <c r="D7" s="18" t="str">
        <f>+VLOOKUP(C7,'CARGA PERSONAL'!$J$2:$K$87,2,FALSE)</f>
        <v>Maria Kenesich</v>
      </c>
      <c r="E7" s="20" t="s">
        <v>1136</v>
      </c>
      <c r="F7" s="74">
        <f>+VLOOKUP(A7,'BASE CLIENTE'!A7:M93,10,FALSE)</f>
        <v>134917695</v>
      </c>
      <c r="G7" s="74" t="str">
        <f>+VLOOKUP(A7,'BASE CLIENTE'!$A$2:$M$88,11,FALSE)</f>
        <v>Alex Carreño</v>
      </c>
    </row>
    <row r="8" spans="1:7" x14ac:dyDescent="0.25">
      <c r="A8" s="18">
        <v>118295633</v>
      </c>
      <c r="B8" s="18" t="s">
        <v>21</v>
      </c>
      <c r="C8" s="19">
        <f>+VLOOKUP(A8,'CARGA PERSONAL'!$B$2:$K$88,9,FALSE)</f>
        <v>134917695</v>
      </c>
      <c r="D8" s="18" t="str">
        <f>+VLOOKUP(C8,'CARGA PERSONAL'!$J$2:$K$87,2,FALSE)</f>
        <v>Alex Carreño</v>
      </c>
      <c r="E8" s="20" t="s">
        <v>1136</v>
      </c>
      <c r="F8" s="74" t="str">
        <f>+VLOOKUP(A8,'BASE CLIENTE'!A8:M94,10,FALSE)</f>
        <v>AXONPHARMA2022</v>
      </c>
      <c r="G8" s="74" t="str">
        <f>+VLOOKUP(A8,'BASE CLIENTE'!$A$2:$M$88,11,FALSE)</f>
        <v>Directorio</v>
      </c>
    </row>
    <row r="9" spans="1:7" x14ac:dyDescent="0.25">
      <c r="A9" s="18">
        <v>139338243</v>
      </c>
      <c r="B9" s="18" t="s">
        <v>24</v>
      </c>
      <c r="C9" s="19">
        <f>+VLOOKUP(A9,'CARGA PERSONAL'!$B$2:$K$88,9,FALSE)</f>
        <v>134917695</v>
      </c>
      <c r="D9" s="18" t="str">
        <f>+VLOOKUP(C9,'CARGA PERSONAL'!$J$2:$K$87,2,FALSE)</f>
        <v>Alex Carreño</v>
      </c>
      <c r="E9" s="20" t="s">
        <v>1136</v>
      </c>
      <c r="F9" s="74" t="str">
        <f>+VLOOKUP(A9,'BASE CLIENTE'!A9:M95,10,FALSE)</f>
        <v>AXONPHARMA2022</v>
      </c>
      <c r="G9" s="74" t="str">
        <f>+VLOOKUP(A9,'BASE CLIENTE'!$A$2:$M$88,11,FALSE)</f>
        <v>Directorio</v>
      </c>
    </row>
    <row r="10" spans="1:7" x14ac:dyDescent="0.25">
      <c r="A10" s="18">
        <v>137569116</v>
      </c>
      <c r="B10" s="18" t="s">
        <v>27</v>
      </c>
      <c r="C10" s="19">
        <f>+VLOOKUP(A10,'CARGA PERSONAL'!$B$2:$K$88,9,FALSE)</f>
        <v>70377810</v>
      </c>
      <c r="D10" s="18" t="str">
        <f>+VLOOKUP(C10,'CARGA PERSONAL'!$J$2:$K$87,2,FALSE)</f>
        <v>Leopoldo Brandenburg</v>
      </c>
      <c r="E10" s="20" t="s">
        <v>1136</v>
      </c>
      <c r="F10" s="74">
        <f>+VLOOKUP(A10,'BASE CLIENTE'!A10:M96,10,FALSE)</f>
        <v>139338243</v>
      </c>
      <c r="G10" s="74" t="str">
        <f>+VLOOKUP(A10,'BASE CLIENTE'!$A$2:$M$88,11,FALSE)</f>
        <v>José Luis Otárola</v>
      </c>
    </row>
    <row r="11" spans="1:7" x14ac:dyDescent="0.25">
      <c r="A11" s="18">
        <v>132049602</v>
      </c>
      <c r="B11" s="18" t="s">
        <v>30</v>
      </c>
      <c r="C11" s="19">
        <f>+VLOOKUP(A11,'CARGA PERSONAL'!$B$2:$K$88,9,FALSE)</f>
        <v>73010977</v>
      </c>
      <c r="D11" s="18" t="str">
        <f>+VLOOKUP(C11,'CARGA PERSONAL'!$J$2:$K$87,2,FALSE)</f>
        <v>Luis Sottovia</v>
      </c>
      <c r="E11" s="20" t="s">
        <v>1136</v>
      </c>
      <c r="F11" s="74">
        <f>+VLOOKUP(A11,'BASE CLIENTE'!A11:M97,10,FALSE)</f>
        <v>134917695</v>
      </c>
      <c r="G11" s="74" t="str">
        <f>+VLOOKUP(A11,'BASE CLIENTE'!$A$2:$M$88,11,FALSE)</f>
        <v>Alex Carreño</v>
      </c>
    </row>
    <row r="12" spans="1:7" x14ac:dyDescent="0.25">
      <c r="A12" s="18">
        <v>146319955</v>
      </c>
      <c r="B12" s="18" t="s">
        <v>33</v>
      </c>
      <c r="C12" s="19">
        <f>+VLOOKUP(A12,'CARGA PERSONAL'!$B$2:$K$88,9,FALSE)</f>
        <v>130276172</v>
      </c>
      <c r="D12" s="18" t="str">
        <f>+VLOOKUP(C12,'CARGA PERSONAL'!$J$2:$K$87,2,FALSE)</f>
        <v>Consuelo Romero</v>
      </c>
      <c r="E12" s="20" t="s">
        <v>1136</v>
      </c>
      <c r="F12" s="74">
        <f>+VLOOKUP(A12,'BASE CLIENTE'!A12:M98,10,FALSE)</f>
        <v>134917695</v>
      </c>
      <c r="G12" s="74" t="str">
        <f>+VLOOKUP(A12,'BASE CLIENTE'!$A$2:$M$88,11,FALSE)</f>
        <v>Alex Carreño</v>
      </c>
    </row>
    <row r="13" spans="1:7" x14ac:dyDescent="0.25">
      <c r="A13" s="18">
        <v>260589679</v>
      </c>
      <c r="B13" s="18" t="s">
        <v>36</v>
      </c>
      <c r="C13" s="19">
        <f>+VLOOKUP(A13,'CARGA PERSONAL'!$B$2:$K$88,9,FALSE)</f>
        <v>136574124</v>
      </c>
      <c r="D13" s="18" t="str">
        <f>+VLOOKUP(C13,'CARGA PERSONAL'!$J$2:$K$87,2,FALSE)</f>
        <v>Juan Pablo Pizarro</v>
      </c>
      <c r="E13" s="20" t="s">
        <v>1136</v>
      </c>
      <c r="F13" s="74">
        <f>+VLOOKUP(A13,'BASE CLIENTE'!A13:M99,10,FALSE)</f>
        <v>139338243</v>
      </c>
      <c r="G13" s="74" t="str">
        <f>+VLOOKUP(A13,'BASE CLIENTE'!$A$2:$M$88,11,FALSE)</f>
        <v>José Luis Otárola</v>
      </c>
    </row>
    <row r="14" spans="1:7" x14ac:dyDescent="0.25">
      <c r="A14" s="18">
        <v>167427081</v>
      </c>
      <c r="B14" s="18" t="s">
        <v>39</v>
      </c>
      <c r="C14" s="19">
        <f>+VLOOKUP(A14,'CARGA PERSONAL'!$B$2:$K$88,9,FALSE)</f>
        <v>130276172</v>
      </c>
      <c r="D14" s="18" t="str">
        <f>+VLOOKUP(C14,'CARGA PERSONAL'!$J$2:$K$87,2,FALSE)</f>
        <v>Consuelo Romero</v>
      </c>
      <c r="E14" s="20" t="s">
        <v>1136</v>
      </c>
      <c r="F14" s="74">
        <f>+VLOOKUP(A14,'BASE CLIENTE'!A14:M100,10,FALSE)</f>
        <v>134917695</v>
      </c>
      <c r="G14" s="74" t="str">
        <f>+VLOOKUP(A14,'BASE CLIENTE'!$A$2:$M$88,11,FALSE)</f>
        <v>Alex Carreño</v>
      </c>
    </row>
    <row r="15" spans="1:7" x14ac:dyDescent="0.25">
      <c r="A15" s="18">
        <v>102134478</v>
      </c>
      <c r="B15" s="18" t="s">
        <v>42</v>
      </c>
      <c r="C15" s="19">
        <f>+VLOOKUP(A15,'CARGA PERSONAL'!$B$2:$K$88,9,FALSE)</f>
        <v>136574124</v>
      </c>
      <c r="D15" s="18" t="str">
        <f>+VLOOKUP(C15,'CARGA PERSONAL'!$J$2:$K$87,2,FALSE)</f>
        <v>Juan Pablo Pizarro</v>
      </c>
      <c r="E15" s="20" t="s">
        <v>1136</v>
      </c>
      <c r="F15" s="74">
        <f>+VLOOKUP(A15,'BASE CLIENTE'!A15:M101,10,FALSE)</f>
        <v>139338243</v>
      </c>
      <c r="G15" s="74" t="str">
        <f>+VLOOKUP(A15,'BASE CLIENTE'!$A$2:$M$88,11,FALSE)</f>
        <v>José Luis Otárola</v>
      </c>
    </row>
    <row r="16" spans="1:7" x14ac:dyDescent="0.25">
      <c r="A16" s="18">
        <v>73122813</v>
      </c>
      <c r="B16" s="18" t="s">
        <v>45</v>
      </c>
      <c r="C16" s="19">
        <f>+VLOOKUP(A16,'CARGA PERSONAL'!$B$2:$K$88,9,FALSE)</f>
        <v>103965136</v>
      </c>
      <c r="D16" s="18" t="str">
        <f>+VLOOKUP(C16,'CARGA PERSONAL'!$J$2:$K$87,2,FALSE)</f>
        <v>Maria Teresa Lara</v>
      </c>
      <c r="E16" s="20" t="s">
        <v>1136</v>
      </c>
      <c r="F16" s="74">
        <f>+VLOOKUP(A16,'BASE CLIENTE'!A16:M102,10,FALSE)</f>
        <v>139338243</v>
      </c>
      <c r="G16" s="74" t="str">
        <f>+VLOOKUP(A16,'BASE CLIENTE'!$A$2:$M$88,11,FALSE)</f>
        <v>José Luis Otárola</v>
      </c>
    </row>
    <row r="17" spans="1:7" x14ac:dyDescent="0.25">
      <c r="A17" s="18">
        <v>103741106</v>
      </c>
      <c r="B17" s="18" t="s">
        <v>47</v>
      </c>
      <c r="C17" s="19">
        <f>+VLOOKUP(A17,'CARGA PERSONAL'!$B$2:$K$88,9,FALSE)</f>
        <v>139338243</v>
      </c>
      <c r="D17" s="18" t="str">
        <f>+VLOOKUP(C17,'CARGA PERSONAL'!$J$2:$K$87,2,FALSE)</f>
        <v>Jose Luis Otarola</v>
      </c>
      <c r="E17" s="20" t="s">
        <v>1136</v>
      </c>
      <c r="F17" s="74">
        <f>+VLOOKUP(A17,'BASE CLIENTE'!A17:M103,10,FALSE)</f>
        <v>134917695</v>
      </c>
      <c r="G17" s="74" t="str">
        <f>+VLOOKUP(A17,'BASE CLIENTE'!$A$2:$M$88,11,FALSE)</f>
        <v>Alex Carreño</v>
      </c>
    </row>
    <row r="18" spans="1:7" x14ac:dyDescent="0.25">
      <c r="A18" s="18">
        <v>186204204</v>
      </c>
      <c r="B18" s="18" t="s">
        <v>18</v>
      </c>
      <c r="C18" s="19">
        <f>+VLOOKUP(A18,'CARGA PERSONAL'!$B$2:$K$88,9,FALSE)</f>
        <v>156015539</v>
      </c>
      <c r="D18" s="18" t="str">
        <f>+VLOOKUP(C18,'CARGA PERSONAL'!$J$2:$K$87,2,FALSE)</f>
        <v>Carlos Olguin</v>
      </c>
      <c r="E18" s="20" t="s">
        <v>1136</v>
      </c>
      <c r="F18" s="74">
        <f>+VLOOKUP(A18,'BASE CLIENTE'!A18:M104,10,FALSE)</f>
        <v>134917695</v>
      </c>
      <c r="G18" s="74" t="str">
        <f>+VLOOKUP(A18,'BASE CLIENTE'!$A$2:$M$88,11,FALSE)</f>
        <v>Alex Carreño</v>
      </c>
    </row>
    <row r="19" spans="1:7" ht="11" thickBot="1" x14ac:dyDescent="0.3">
      <c r="A19" s="18">
        <v>121244330</v>
      </c>
      <c r="B19" s="18" t="s">
        <v>52</v>
      </c>
      <c r="C19" s="19">
        <f>+VLOOKUP(A19,'CARGA PERSONAL'!$B$2:$K$88,9,FALSE)</f>
        <v>103741106</v>
      </c>
      <c r="D19" s="18" t="str">
        <f>+VLOOKUP(C19,'CARGA PERSONAL'!$J$2:$K$87,2,FALSE)</f>
        <v>Francisco Rojas</v>
      </c>
      <c r="E19" s="20" t="s">
        <v>1136</v>
      </c>
      <c r="F19" s="74">
        <f>+VLOOKUP(A19,'BASE CLIENTE'!A19:M105,10,FALSE)</f>
        <v>139338243</v>
      </c>
      <c r="G19" s="74" t="str">
        <f>+VLOOKUP(A19,'BASE CLIENTE'!$A$2:$M$88,11,FALSE)</f>
        <v>José Luis Otárola</v>
      </c>
    </row>
    <row r="20" spans="1:7" ht="11" thickBot="1" x14ac:dyDescent="0.3">
      <c r="A20" s="29" t="s">
        <v>712</v>
      </c>
      <c r="B20" s="18" t="s">
        <v>55</v>
      </c>
      <c r="C20" s="19">
        <f>+VLOOKUP(A20,'CARGA PERSONAL'!$B$2:$K$88,9,FALSE)</f>
        <v>130276172</v>
      </c>
      <c r="D20" s="18" t="str">
        <f>+VLOOKUP(C20,'CARGA PERSONAL'!$J$2:$K$87,2,FALSE)</f>
        <v>Consuelo Romero</v>
      </c>
      <c r="E20" s="20" t="s">
        <v>1136</v>
      </c>
      <c r="F20" s="74">
        <f>+VLOOKUP(A20,'BASE CLIENTE'!A20:M106,10,FALSE)</f>
        <v>134917695</v>
      </c>
      <c r="G20" s="74" t="str">
        <f>+VLOOKUP(A20,'BASE CLIENTE'!$A$2:$M$88,11,FALSE)</f>
        <v>Alex Carreño</v>
      </c>
    </row>
    <row r="21" spans="1:7" x14ac:dyDescent="0.25">
      <c r="A21" s="18">
        <v>116207109</v>
      </c>
      <c r="B21" s="18" t="s">
        <v>58</v>
      </c>
      <c r="C21" s="19">
        <f>+VLOOKUP(A21,'CARGA PERSONAL'!$B$2:$K$88,9,FALSE)</f>
        <v>70377810</v>
      </c>
      <c r="D21" s="18" t="str">
        <f>+VLOOKUP(C21,'CARGA PERSONAL'!$J$2:$K$87,2,FALSE)</f>
        <v>Leopoldo Brandenburg</v>
      </c>
      <c r="E21" s="20" t="s">
        <v>1136</v>
      </c>
      <c r="F21" s="74">
        <f>+VLOOKUP(A21,'BASE CLIENTE'!A21:M107,10,FALSE)</f>
        <v>139338243</v>
      </c>
      <c r="G21" s="74" t="str">
        <f>+VLOOKUP(A21,'BASE CLIENTE'!$A$2:$M$88,11,FALSE)</f>
        <v>José Luis Otárola</v>
      </c>
    </row>
    <row r="22" spans="1:7" x14ac:dyDescent="0.25">
      <c r="A22" s="18">
        <v>90659766</v>
      </c>
      <c r="B22" s="18" t="s">
        <v>61</v>
      </c>
      <c r="C22" s="19" t="str">
        <f>+VLOOKUP(A22,'CARGA PERSONAL'!$B$2:$K$88,9,FALSE)</f>
        <v>9970747K</v>
      </c>
      <c r="D22" s="18" t="str">
        <f>+VLOOKUP(C22,'CARGA PERSONAL'!$J$2:$K$87,2,FALSE)</f>
        <v>Arnaldo Castillo</v>
      </c>
      <c r="E22" s="20" t="s">
        <v>1136</v>
      </c>
      <c r="F22" s="74">
        <f>+VLOOKUP(A22,'BASE CLIENTE'!A22:M108,10,FALSE)</f>
        <v>139338243</v>
      </c>
      <c r="G22" s="74" t="str">
        <f>+VLOOKUP(A22,'BASE CLIENTE'!$A$2:$M$88,11,FALSE)</f>
        <v>José Luis Otárola</v>
      </c>
    </row>
    <row r="23" spans="1:7" x14ac:dyDescent="0.25">
      <c r="A23" s="18">
        <v>104489575</v>
      </c>
      <c r="B23" s="18" t="s">
        <v>64</v>
      </c>
      <c r="C23" s="19">
        <f>+VLOOKUP(A23,'CARGA PERSONAL'!$B$2:$K$88,9,FALSE)</f>
        <v>136574124</v>
      </c>
      <c r="D23" s="18" t="str">
        <f>+VLOOKUP(C23,'CARGA PERSONAL'!$J$2:$K$87,2,FALSE)</f>
        <v>Juan Pablo Pizarro</v>
      </c>
      <c r="E23" s="20" t="s">
        <v>1136</v>
      </c>
      <c r="F23" s="74">
        <f>+VLOOKUP(A23,'BASE CLIENTE'!A23:M109,10,FALSE)</f>
        <v>139338243</v>
      </c>
      <c r="G23" s="74" t="str">
        <f>+VLOOKUP(A23,'BASE CLIENTE'!$A$2:$M$88,11,FALSE)</f>
        <v>José Luis Otárola</v>
      </c>
    </row>
    <row r="24" spans="1:7" x14ac:dyDescent="0.25">
      <c r="A24" s="18">
        <v>90495119</v>
      </c>
      <c r="B24" s="18" t="s">
        <v>65</v>
      </c>
      <c r="C24" s="19" t="str">
        <f>+VLOOKUP(A24,'CARGA PERSONAL'!$B$2:$K$88,9,FALSE)</f>
        <v>9970747K</v>
      </c>
      <c r="D24" s="18" t="str">
        <f>+VLOOKUP(C24,'CARGA PERSONAL'!$J$2:$K$87,2,FALSE)</f>
        <v>Arnaldo Castillo</v>
      </c>
      <c r="E24" s="20" t="s">
        <v>1136</v>
      </c>
      <c r="F24" s="74">
        <f>+VLOOKUP(A24,'BASE CLIENTE'!A24:M110,10,FALSE)</f>
        <v>139338243</v>
      </c>
      <c r="G24" s="74" t="str">
        <f>+VLOOKUP(A24,'BASE CLIENTE'!$A$2:$M$88,11,FALSE)</f>
        <v>José Luis Otárola</v>
      </c>
    </row>
    <row r="25" spans="1:7" x14ac:dyDescent="0.25">
      <c r="A25" s="18">
        <v>135504696</v>
      </c>
      <c r="B25" s="18" t="s">
        <v>68</v>
      </c>
      <c r="C25" s="19">
        <f>+VLOOKUP(A25,'CARGA PERSONAL'!$B$2:$K$88,9,FALSE)</f>
        <v>139338243</v>
      </c>
      <c r="D25" s="18" t="str">
        <f>+VLOOKUP(C25,'CARGA PERSONAL'!$J$2:$K$87,2,FALSE)</f>
        <v>Jose Luis Otarola</v>
      </c>
      <c r="E25" s="20" t="s">
        <v>1136</v>
      </c>
      <c r="F25" s="74">
        <f>+VLOOKUP(A25,'BASE CLIENTE'!A25:M111,10,FALSE)</f>
        <v>134917695</v>
      </c>
      <c r="G25" s="74" t="str">
        <f>+VLOOKUP(A25,'BASE CLIENTE'!$A$2:$M$88,11,FALSE)</f>
        <v>Alex Carreño</v>
      </c>
    </row>
    <row r="26" spans="1:7" x14ac:dyDescent="0.25">
      <c r="A26" s="18">
        <v>95000673</v>
      </c>
      <c r="B26" s="18" t="s">
        <v>71</v>
      </c>
      <c r="C26" s="19" t="str">
        <f>+VLOOKUP(A26,'CARGA PERSONAL'!$B$2:$K$88,9,FALSE)</f>
        <v>9970747K</v>
      </c>
      <c r="D26" s="18" t="str">
        <f>+VLOOKUP(C26,'CARGA PERSONAL'!$J$2:$K$87,2,FALSE)</f>
        <v>Arnaldo Castillo</v>
      </c>
      <c r="E26" s="20" t="s">
        <v>1136</v>
      </c>
      <c r="F26" s="74">
        <f>+VLOOKUP(A26,'BASE CLIENTE'!A26:M112,10,FALSE)</f>
        <v>139338243</v>
      </c>
      <c r="G26" s="74" t="str">
        <f>+VLOOKUP(A26,'BASE CLIENTE'!$A$2:$M$88,11,FALSE)</f>
        <v>José Luis Otárola</v>
      </c>
    </row>
    <row r="27" spans="1:7" x14ac:dyDescent="0.25">
      <c r="A27" s="18" t="s">
        <v>379</v>
      </c>
      <c r="B27" s="18" t="s">
        <v>74</v>
      </c>
      <c r="C27" s="19">
        <f>+VLOOKUP(A27,'CARGA PERSONAL'!$B$2:$K$88,9,FALSE)</f>
        <v>70377810</v>
      </c>
      <c r="D27" s="18" t="str">
        <f>+VLOOKUP(C27,'CARGA PERSONAL'!$J$2:$K$87,2,FALSE)</f>
        <v>Leopoldo Brandenburg</v>
      </c>
      <c r="E27" s="20" t="s">
        <v>1136</v>
      </c>
      <c r="F27" s="74">
        <f>+VLOOKUP(A27,'BASE CLIENTE'!A27:M113,10,FALSE)</f>
        <v>139338243</v>
      </c>
      <c r="G27" s="74" t="str">
        <f>+VLOOKUP(A27,'BASE CLIENTE'!$A$2:$M$88,11,FALSE)</f>
        <v>José Luis Otárola</v>
      </c>
    </row>
    <row r="28" spans="1:7" ht="11" thickBot="1" x14ac:dyDescent="0.3">
      <c r="A28" s="18">
        <v>87822109</v>
      </c>
      <c r="B28" s="18" t="s">
        <v>77</v>
      </c>
      <c r="C28" s="19">
        <f>+VLOOKUP(A28,'CARGA PERSONAL'!$B$2:$K$88,9,FALSE)</f>
        <v>70377810</v>
      </c>
      <c r="D28" s="18" t="str">
        <f>+VLOOKUP(C28,'CARGA PERSONAL'!$J$2:$K$87,2,FALSE)</f>
        <v>Leopoldo Brandenburg</v>
      </c>
      <c r="E28" s="20" t="s">
        <v>1136</v>
      </c>
      <c r="F28" s="74">
        <f>+VLOOKUP(A28,'BASE CLIENTE'!A28:M114,10,FALSE)</f>
        <v>139338243</v>
      </c>
      <c r="G28" s="74" t="str">
        <f>+VLOOKUP(A28,'BASE CLIENTE'!$A$2:$M$88,11,FALSE)</f>
        <v>José Luis Otárola</v>
      </c>
    </row>
    <row r="29" spans="1:7" ht="11" thickBot="1" x14ac:dyDescent="0.3">
      <c r="A29" s="29" t="s">
        <v>691</v>
      </c>
      <c r="B29" s="18" t="s">
        <v>80</v>
      </c>
      <c r="C29" s="19">
        <f>+VLOOKUP(A29,'CARGA PERSONAL'!$B$2:$K$88,9,FALSE)</f>
        <v>134917695</v>
      </c>
      <c r="D29" s="18" t="str">
        <f>+VLOOKUP(C29,'CARGA PERSONAL'!$J$2:$K$87,2,FALSE)</f>
        <v>Alex Carreño</v>
      </c>
      <c r="E29" s="20" t="s">
        <v>1136</v>
      </c>
      <c r="F29" s="74" t="str">
        <f>+VLOOKUP(A29,'BASE CLIENTE'!A29:M115,10,FALSE)</f>
        <v>AXONPHARMA2022</v>
      </c>
      <c r="G29" s="74" t="str">
        <f>+VLOOKUP(A29,'BASE CLIENTE'!$A$2:$M$88,11,FALSE)</f>
        <v>Directorio</v>
      </c>
    </row>
    <row r="30" spans="1:7" x14ac:dyDescent="0.25">
      <c r="A30" s="18">
        <v>155361352</v>
      </c>
      <c r="B30" s="18" t="s">
        <v>83</v>
      </c>
      <c r="C30" s="19">
        <f>+VLOOKUP(A30,'CARGA PERSONAL'!$B$2:$K$88,9,FALSE)</f>
        <v>130276172</v>
      </c>
      <c r="D30" s="18" t="str">
        <f>+VLOOKUP(C30,'CARGA PERSONAL'!$J$2:$K$87,2,FALSE)</f>
        <v>Consuelo Romero</v>
      </c>
      <c r="E30" s="20" t="s">
        <v>1136</v>
      </c>
      <c r="F30" s="74">
        <f>+VLOOKUP(A30,'BASE CLIENTE'!A30:M116,10,FALSE)</f>
        <v>134917695</v>
      </c>
      <c r="G30" s="74" t="str">
        <f>+VLOOKUP(A30,'BASE CLIENTE'!$A$2:$M$88,11,FALSE)</f>
        <v>Alex Carreño</v>
      </c>
    </row>
    <row r="31" spans="1:7" x14ac:dyDescent="0.25">
      <c r="A31" s="18" t="s">
        <v>375</v>
      </c>
      <c r="B31" s="18" t="s">
        <v>86</v>
      </c>
      <c r="C31" s="19">
        <f>+VLOOKUP(A31,'CARGA PERSONAL'!$B$2:$K$88,9,FALSE)</f>
        <v>134917695</v>
      </c>
      <c r="D31" s="18" t="str">
        <f>+VLOOKUP(C31,'CARGA PERSONAL'!$J$2:$K$87,2,FALSE)</f>
        <v>Alex Carreño</v>
      </c>
      <c r="E31" s="20" t="s">
        <v>1136</v>
      </c>
      <c r="F31" s="74" t="str">
        <f>+VLOOKUP(A31,'BASE CLIENTE'!A31:M117,10,FALSE)</f>
        <v>AXONPHARMA2022</v>
      </c>
      <c r="G31" s="74" t="str">
        <f>+VLOOKUP(A31,'BASE CLIENTE'!$A$2:$M$88,11,FALSE)</f>
        <v>Directorio</v>
      </c>
    </row>
    <row r="32" spans="1:7" x14ac:dyDescent="0.25">
      <c r="A32" s="18">
        <v>130383858</v>
      </c>
      <c r="B32" s="18" t="s">
        <v>90</v>
      </c>
      <c r="C32" s="19">
        <f>+VLOOKUP(A32,'CARGA PERSONAL'!$B$2:$K$88,9,FALSE)</f>
        <v>70377810</v>
      </c>
      <c r="D32" s="18" t="str">
        <f>+VLOOKUP(C32,'CARGA PERSONAL'!$J$2:$K$87,2,FALSE)</f>
        <v>Leopoldo Brandenburg</v>
      </c>
      <c r="E32" s="20" t="s">
        <v>1136</v>
      </c>
      <c r="F32" s="74">
        <f>+VLOOKUP(A32,'BASE CLIENTE'!A32:M118,10,FALSE)</f>
        <v>139338243</v>
      </c>
      <c r="G32" s="74" t="str">
        <f>+VLOOKUP(A32,'BASE CLIENTE'!$A$2:$M$88,11,FALSE)</f>
        <v>José Luis Otárola</v>
      </c>
    </row>
    <row r="33" spans="1:7" x14ac:dyDescent="0.25">
      <c r="A33" s="18">
        <v>131173407</v>
      </c>
      <c r="B33" s="18" t="s">
        <v>93</v>
      </c>
      <c r="C33" s="19" t="str">
        <f>+VLOOKUP(A33,'CARGA PERSONAL'!$B$2:$K$88,9,FALSE)</f>
        <v>9970747K</v>
      </c>
      <c r="D33" s="18" t="str">
        <f>+VLOOKUP(C33,'CARGA PERSONAL'!$J$2:$K$87,2,FALSE)</f>
        <v>Arnaldo Castillo</v>
      </c>
      <c r="E33" s="20" t="s">
        <v>1136</v>
      </c>
      <c r="F33" s="74">
        <f>+VLOOKUP(A33,'BASE CLIENTE'!A33:M119,10,FALSE)</f>
        <v>139338243</v>
      </c>
      <c r="G33" s="74" t="str">
        <f>+VLOOKUP(A33,'BASE CLIENTE'!$A$2:$M$88,11,FALSE)</f>
        <v>José Luis Otárola</v>
      </c>
    </row>
    <row r="34" spans="1:7" x14ac:dyDescent="0.25">
      <c r="A34" s="18">
        <v>134917695</v>
      </c>
      <c r="B34" s="18" t="s">
        <v>95</v>
      </c>
      <c r="C34" s="19">
        <f>+VLOOKUP(A34,'CARGA PERSONAL'!$B$2:$K$88,9,FALSE)</f>
        <v>130276172</v>
      </c>
      <c r="D34" s="18" t="str">
        <f>+VLOOKUP(C34,'CARGA PERSONAL'!$J$2:$K$87,2,FALSE)</f>
        <v>Consuelo Romero</v>
      </c>
      <c r="E34" s="20" t="s">
        <v>1136</v>
      </c>
      <c r="F34" s="74">
        <f>+VLOOKUP(A34,'BASE CLIENTE'!A34:M120,10,FALSE)</f>
        <v>0</v>
      </c>
      <c r="G34" s="74">
        <f>+VLOOKUP(A34,'BASE CLIENTE'!$A$2:$M$88,11,FALSE)</f>
        <v>0</v>
      </c>
    </row>
    <row r="35" spans="1:7" x14ac:dyDescent="0.25">
      <c r="A35" s="18" t="s">
        <v>382</v>
      </c>
      <c r="B35" s="18" t="s">
        <v>98</v>
      </c>
      <c r="C35" s="19" t="str">
        <f>+VLOOKUP(A35,'CARGA PERSONAL'!$B$2:$K$88,9,FALSE)</f>
        <v>10462622K</v>
      </c>
      <c r="D35" s="18" t="str">
        <f>+VLOOKUP(C35,'CARGA PERSONAL'!$J$2:$K$87,2,FALSE)</f>
        <v>Luis Rubio</v>
      </c>
      <c r="E35" s="20" t="s">
        <v>1136</v>
      </c>
      <c r="F35" s="74">
        <f>+VLOOKUP(A35,'BASE CLIENTE'!A35:M121,10,FALSE)</f>
        <v>134917695</v>
      </c>
      <c r="G35" s="74" t="str">
        <f>+VLOOKUP(A35,'BASE CLIENTE'!$A$2:$M$88,11,FALSE)</f>
        <v>Alex Carreño</v>
      </c>
    </row>
    <row r="36" spans="1:7" x14ac:dyDescent="0.25">
      <c r="A36" s="18">
        <v>175775528</v>
      </c>
      <c r="B36" s="18" t="s">
        <v>100</v>
      </c>
      <c r="C36" s="19" t="str">
        <f>+VLOOKUP(A36,'CARGA PERSONAL'!$B$2:$K$88,9,FALSE)</f>
        <v>10462622K</v>
      </c>
      <c r="D36" s="18" t="str">
        <f>+VLOOKUP(C36,'CARGA PERSONAL'!$J$2:$K$87,2,FALSE)</f>
        <v>Luis Rubio</v>
      </c>
      <c r="E36" s="20" t="s">
        <v>1136</v>
      </c>
      <c r="F36" s="74">
        <f>+VLOOKUP(A36,'BASE CLIENTE'!A36:M122,10,FALSE)</f>
        <v>134917695</v>
      </c>
      <c r="G36" s="74" t="str">
        <f>+VLOOKUP(A36,'BASE CLIENTE'!$A$2:$M$88,11,FALSE)</f>
        <v>Alex Carreño</v>
      </c>
    </row>
    <row r="37" spans="1:7" x14ac:dyDescent="0.25">
      <c r="A37" s="18">
        <v>156015539</v>
      </c>
      <c r="B37" s="18" t="s">
        <v>102</v>
      </c>
      <c r="C37" s="19">
        <f>+VLOOKUP(A37,'CARGA PERSONAL'!$B$2:$K$88,9,FALSE)</f>
        <v>134917695</v>
      </c>
      <c r="D37" s="18" t="str">
        <f>+VLOOKUP(C37,'CARGA PERSONAL'!$J$2:$K$87,2,FALSE)</f>
        <v>Alex Carreño</v>
      </c>
      <c r="E37" s="20" t="s">
        <v>1136</v>
      </c>
      <c r="F37" s="74">
        <f>+VLOOKUP(A37,'BASE CLIENTE'!A37:M123,10,FALSE)</f>
        <v>0</v>
      </c>
      <c r="G37" s="74">
        <f>+VLOOKUP(A37,'BASE CLIENTE'!$A$2:$M$88,11,FALSE)</f>
        <v>0</v>
      </c>
    </row>
    <row r="38" spans="1:7" x14ac:dyDescent="0.25">
      <c r="A38" s="18">
        <v>98076123</v>
      </c>
      <c r="B38" s="18" t="s">
        <v>104</v>
      </c>
      <c r="C38" s="19">
        <f>+VLOOKUP(A38,'CARGA PERSONAL'!$B$2:$K$88,9,FALSE)</f>
        <v>139338243</v>
      </c>
      <c r="D38" s="18" t="str">
        <f>+VLOOKUP(C38,'CARGA PERSONAL'!$J$2:$K$87,2,FALSE)</f>
        <v>Jose Luis Otarola</v>
      </c>
      <c r="E38" s="20" t="s">
        <v>1136</v>
      </c>
      <c r="F38" s="74">
        <f>+VLOOKUP(A38,'BASE CLIENTE'!A38:M124,10,FALSE)</f>
        <v>134917695</v>
      </c>
      <c r="G38" s="74" t="str">
        <f>+VLOOKUP(A38,'BASE CLIENTE'!$A$2:$M$88,11,FALSE)</f>
        <v>Alex Carreño</v>
      </c>
    </row>
    <row r="39" spans="1:7" x14ac:dyDescent="0.25">
      <c r="A39" s="18">
        <v>136574124</v>
      </c>
      <c r="B39" s="18" t="s">
        <v>107</v>
      </c>
      <c r="C39" s="19">
        <f>+VLOOKUP(A39,'CARGA PERSONAL'!$B$2:$K$88,9,FALSE)</f>
        <v>139338243</v>
      </c>
      <c r="D39" s="18" t="str">
        <f>+VLOOKUP(C39,'CARGA PERSONAL'!$J$2:$K$87,2,FALSE)</f>
        <v>Jose Luis Otarola</v>
      </c>
      <c r="E39" s="20" t="s">
        <v>1136</v>
      </c>
      <c r="F39" s="74">
        <f>+VLOOKUP(A39,'BASE CLIENTE'!A39:M125,10,FALSE)</f>
        <v>134917695</v>
      </c>
      <c r="G39" s="74" t="str">
        <f>+VLOOKUP(A39,'BASE CLIENTE'!$A$2:$M$88,11,FALSE)</f>
        <v>Alex Carreño</v>
      </c>
    </row>
    <row r="40" spans="1:7" x14ac:dyDescent="0.25">
      <c r="A40" s="18">
        <v>88040651</v>
      </c>
      <c r="B40" s="18" t="s">
        <v>110</v>
      </c>
      <c r="C40" s="19" t="str">
        <f>+VLOOKUP(A40,'CARGA PERSONAL'!$B$2:$K$88,9,FALSE)</f>
        <v>9970747K</v>
      </c>
      <c r="D40" s="18" t="str">
        <f>+VLOOKUP(C40,'CARGA PERSONAL'!$J$2:$K$87,2,FALSE)</f>
        <v>Arnaldo Castillo</v>
      </c>
      <c r="E40" s="20" t="s">
        <v>1136</v>
      </c>
      <c r="F40" s="74">
        <f>+VLOOKUP(A40,'BASE CLIENTE'!A40:M126,10,FALSE)</f>
        <v>139338243</v>
      </c>
      <c r="G40" s="74" t="str">
        <f>+VLOOKUP(A40,'BASE CLIENTE'!$A$2:$M$88,11,FALSE)</f>
        <v>José Luis Otárola</v>
      </c>
    </row>
    <row r="41" spans="1:7" x14ac:dyDescent="0.25">
      <c r="A41" s="18">
        <v>143715566</v>
      </c>
      <c r="B41" s="18" t="s">
        <v>113</v>
      </c>
      <c r="C41" s="19">
        <f>+VLOOKUP(A41,'CARGA PERSONAL'!$B$2:$K$88,9,FALSE)</f>
        <v>70377810</v>
      </c>
      <c r="D41" s="18" t="str">
        <f>+VLOOKUP(C41,'CARGA PERSONAL'!$J$2:$K$87,2,FALSE)</f>
        <v>Leopoldo Brandenburg</v>
      </c>
      <c r="E41" s="20" t="s">
        <v>1136</v>
      </c>
      <c r="F41" s="74">
        <f>+VLOOKUP(A41,'BASE CLIENTE'!A41:M127,10,FALSE)</f>
        <v>139338243</v>
      </c>
      <c r="G41" s="74" t="str">
        <f>+VLOOKUP(A41,'BASE CLIENTE'!$A$2:$M$88,11,FALSE)</f>
        <v>José Luis Otárola</v>
      </c>
    </row>
    <row r="42" spans="1:7" x14ac:dyDescent="0.25">
      <c r="A42" s="18">
        <v>97804303</v>
      </c>
      <c r="B42" s="18" t="s">
        <v>114</v>
      </c>
      <c r="C42" s="19">
        <f>+VLOOKUP(A42,'CARGA PERSONAL'!$B$2:$K$88,9,FALSE)</f>
        <v>103965136</v>
      </c>
      <c r="D42" s="18" t="str">
        <f>+VLOOKUP(C42,'CARGA PERSONAL'!$J$2:$K$87,2,FALSE)</f>
        <v>Maria Teresa Lara</v>
      </c>
      <c r="E42" s="20" t="s">
        <v>1136</v>
      </c>
      <c r="F42" s="74">
        <f>+VLOOKUP(A42,'BASE CLIENTE'!A42:M128,10,FALSE)</f>
        <v>139338243</v>
      </c>
      <c r="G42" s="74" t="str">
        <f>+VLOOKUP(A42,'BASE CLIENTE'!$A$2:$M$88,11,FALSE)</f>
        <v>José Luis Otárola</v>
      </c>
    </row>
    <row r="43" spans="1:7" x14ac:dyDescent="0.25">
      <c r="A43" s="18">
        <v>163806606</v>
      </c>
      <c r="B43" s="18" t="s">
        <v>117</v>
      </c>
      <c r="C43" s="19" t="str">
        <f>+VLOOKUP(A43,'CARGA PERSONAL'!$B$2:$K$88,9,FALSE)</f>
        <v>9970747K</v>
      </c>
      <c r="D43" s="18" t="str">
        <f>+VLOOKUP(C43,'CARGA PERSONAL'!$J$2:$K$87,2,FALSE)</f>
        <v>Arnaldo Castillo</v>
      </c>
      <c r="E43" s="20" t="s">
        <v>1136</v>
      </c>
      <c r="F43" s="74">
        <f>+VLOOKUP(A43,'BASE CLIENTE'!A43:M129,10,FALSE)</f>
        <v>139338243</v>
      </c>
      <c r="G43" s="74" t="str">
        <f>+VLOOKUP(A43,'BASE CLIENTE'!$A$2:$M$88,11,FALSE)</f>
        <v>José Luis Otárola</v>
      </c>
    </row>
    <row r="44" spans="1:7" x14ac:dyDescent="0.25">
      <c r="A44" s="18">
        <v>90469177</v>
      </c>
      <c r="B44" s="18" t="s">
        <v>120</v>
      </c>
      <c r="C44" s="19" t="str">
        <f>+VLOOKUP(A44,'CARGA PERSONAL'!$B$2:$K$88,9,FALSE)</f>
        <v>9970747K</v>
      </c>
      <c r="D44" s="18" t="str">
        <f>+VLOOKUP(C44,'CARGA PERSONAL'!$J$2:$K$87,2,FALSE)</f>
        <v>Arnaldo Castillo</v>
      </c>
      <c r="E44" s="20" t="s">
        <v>1136</v>
      </c>
      <c r="F44" s="74">
        <f>+VLOOKUP(A44,'BASE CLIENTE'!A44:M130,10,FALSE)</f>
        <v>139338243</v>
      </c>
      <c r="G44" s="74" t="str">
        <f>+VLOOKUP(A44,'BASE CLIENTE'!$A$2:$M$88,11,FALSE)</f>
        <v>José Luis Otárola</v>
      </c>
    </row>
    <row r="45" spans="1:7" x14ac:dyDescent="0.25">
      <c r="A45" s="18">
        <v>54366043</v>
      </c>
      <c r="B45" s="18" t="s">
        <v>123</v>
      </c>
      <c r="C45" s="19">
        <f>+VLOOKUP(A45,'CARGA PERSONAL'!$B$2:$K$88,9,FALSE)</f>
        <v>134917695</v>
      </c>
      <c r="D45" s="18" t="str">
        <f>+VLOOKUP(C45,'CARGA PERSONAL'!$J$2:$K$87,2,FALSE)</f>
        <v>Alex Carreño</v>
      </c>
      <c r="E45" s="20" t="s">
        <v>1136</v>
      </c>
      <c r="F45" s="74" t="str">
        <f>+VLOOKUP(A45,'BASE CLIENTE'!A45:M131,10,FALSE)</f>
        <v>AXONPHARMA2022</v>
      </c>
      <c r="G45" s="74" t="str">
        <f>+VLOOKUP(A45,'BASE CLIENTE'!$A$2:$M$88,11,FALSE)</f>
        <v>Directorio</v>
      </c>
    </row>
    <row r="46" spans="1:7" x14ac:dyDescent="0.25">
      <c r="A46" s="18">
        <v>130276172</v>
      </c>
      <c r="B46" s="18" t="s">
        <v>126</v>
      </c>
      <c r="C46" s="19">
        <f>+VLOOKUP(A46,'CARGA PERSONAL'!$B$2:$K$88,9,FALSE)</f>
        <v>134917695</v>
      </c>
      <c r="D46" s="18" t="str">
        <f>+VLOOKUP(C46,'CARGA PERSONAL'!$J$2:$K$87,2,FALSE)</f>
        <v>Alex Carreño</v>
      </c>
      <c r="E46" s="20" t="s">
        <v>1136</v>
      </c>
      <c r="F46" s="74" t="str">
        <f>+VLOOKUP(A46,'BASE CLIENTE'!A46:M132,10,FALSE)</f>
        <v>AXONPHARMA2022</v>
      </c>
      <c r="G46" s="74" t="str">
        <f>+VLOOKUP(A46,'BASE CLIENTE'!$A$2:$M$88,11,FALSE)</f>
        <v>Directorio</v>
      </c>
    </row>
    <row r="47" spans="1:7" x14ac:dyDescent="0.25">
      <c r="A47" s="18" t="s">
        <v>380</v>
      </c>
      <c r="B47" s="18" t="s">
        <v>129</v>
      </c>
      <c r="C47" s="19">
        <f>+VLOOKUP(A47,'CARGA PERSONAL'!$B$2:$K$88,9,FALSE)</f>
        <v>70377810</v>
      </c>
      <c r="D47" s="18" t="str">
        <f>+VLOOKUP(C47,'CARGA PERSONAL'!$J$2:$K$87,2,FALSE)</f>
        <v>Leopoldo Brandenburg</v>
      </c>
      <c r="E47" s="20" t="s">
        <v>1136</v>
      </c>
      <c r="F47" s="74">
        <f>+VLOOKUP(A47,'BASE CLIENTE'!A47:M133,10,FALSE)</f>
        <v>139338243</v>
      </c>
      <c r="G47" s="74" t="str">
        <f>+VLOOKUP(A47,'BASE CLIENTE'!$A$2:$M$88,11,FALSE)</f>
        <v>José Luis Otárola</v>
      </c>
    </row>
    <row r="48" spans="1:7" x14ac:dyDescent="0.25">
      <c r="A48" s="18">
        <v>212562181</v>
      </c>
      <c r="B48" s="18" t="s">
        <v>132</v>
      </c>
      <c r="C48" s="19">
        <f>+VLOOKUP(A48,'CARGA PERSONAL'!$B$2:$K$88,9,FALSE)</f>
        <v>54366043</v>
      </c>
      <c r="D48" s="18" t="str">
        <f>+VLOOKUP(C48,'CARGA PERSONAL'!$J$2:$K$87,2,FALSE)</f>
        <v>Glauco Aracena</v>
      </c>
      <c r="E48" s="20" t="s">
        <v>1136</v>
      </c>
      <c r="F48" s="74">
        <f>+VLOOKUP(A48,'BASE CLIENTE'!A48:M134,10,FALSE)</f>
        <v>134917695</v>
      </c>
      <c r="G48" s="74" t="str">
        <f>+VLOOKUP(A48,'BASE CLIENTE'!$A$2:$M$88,11,FALSE)</f>
        <v>Alex Carreño</v>
      </c>
    </row>
    <row r="49" spans="1:7" x14ac:dyDescent="0.25">
      <c r="A49" s="18">
        <v>97077681</v>
      </c>
      <c r="B49" s="18" t="s">
        <v>133</v>
      </c>
      <c r="C49" s="19">
        <f>+VLOOKUP(A49,'CARGA PERSONAL'!$B$2:$K$88,9,FALSE)</f>
        <v>103965136</v>
      </c>
      <c r="D49" s="18" t="str">
        <f>+VLOOKUP(C49,'CARGA PERSONAL'!$J$2:$K$87,2,FALSE)</f>
        <v>Maria Teresa Lara</v>
      </c>
      <c r="E49" s="20" t="s">
        <v>1136</v>
      </c>
      <c r="F49" s="74">
        <f>+VLOOKUP(A49,'BASE CLIENTE'!A49:M135,10,FALSE)</f>
        <v>139338243</v>
      </c>
      <c r="G49" s="74" t="str">
        <f>+VLOOKUP(A49,'BASE CLIENTE'!$A$2:$M$88,11,FALSE)</f>
        <v>José Luis Otárola</v>
      </c>
    </row>
    <row r="50" spans="1:7" x14ac:dyDescent="0.25">
      <c r="A50" s="18">
        <v>177843652</v>
      </c>
      <c r="B50" s="18" t="s">
        <v>135</v>
      </c>
      <c r="C50" s="19">
        <f>+VLOOKUP(A50,'CARGA PERSONAL'!$B$2:$K$88,9,FALSE)</f>
        <v>156015539</v>
      </c>
      <c r="D50" s="18" t="str">
        <f>+VLOOKUP(C50,'CARGA PERSONAL'!$J$2:$K$87,2,FALSE)</f>
        <v>Carlos Olguin</v>
      </c>
      <c r="E50" s="20" t="s">
        <v>1136</v>
      </c>
      <c r="F50" s="74">
        <f>+VLOOKUP(A50,'BASE CLIENTE'!A50:M136,10,FALSE)</f>
        <v>134917695</v>
      </c>
      <c r="G50" s="74" t="str">
        <f>+VLOOKUP(A50,'BASE CLIENTE'!$A$2:$M$88,11,FALSE)</f>
        <v>Alex Carreño</v>
      </c>
    </row>
    <row r="51" spans="1:7" ht="11" thickBot="1" x14ac:dyDescent="0.3">
      <c r="A51" s="18">
        <v>103965136</v>
      </c>
      <c r="B51" s="18" t="s">
        <v>137</v>
      </c>
      <c r="C51" s="19">
        <f>+VLOOKUP(A51,'CARGA PERSONAL'!$B$2:$K$88,9,FALSE)</f>
        <v>139338243</v>
      </c>
      <c r="D51" s="18" t="str">
        <f>+VLOOKUP(C51,'CARGA PERSONAL'!$J$2:$K$87,2,FALSE)</f>
        <v>Jose Luis Otarola</v>
      </c>
      <c r="E51" s="20" t="s">
        <v>1136</v>
      </c>
      <c r="F51" s="74">
        <f>+VLOOKUP(A51,'BASE CLIENTE'!A51:M137,10,FALSE)</f>
        <v>134917695</v>
      </c>
      <c r="G51" s="74" t="str">
        <f>+VLOOKUP(A51,'BASE CLIENTE'!$A$2:$M$88,11,FALSE)</f>
        <v>Alex Carreño</v>
      </c>
    </row>
    <row r="52" spans="1:7" ht="11" thickBot="1" x14ac:dyDescent="0.3">
      <c r="A52" s="36" t="s">
        <v>890</v>
      </c>
      <c r="B52" s="18" t="s">
        <v>140</v>
      </c>
      <c r="C52" s="19" t="str">
        <f>+VLOOKUP(A52,'CARGA PERSONAL'!$B$2:$K$88,9,FALSE)</f>
        <v>9970747K</v>
      </c>
      <c r="D52" s="18" t="str">
        <f>+VLOOKUP(C52,'CARGA PERSONAL'!$J$2:$K$87,2,FALSE)</f>
        <v>Arnaldo Castillo</v>
      </c>
      <c r="E52" s="20" t="s">
        <v>1136</v>
      </c>
      <c r="F52" s="74">
        <f>+VLOOKUP(A52,'BASE CLIENTE'!A52:M138,10,FALSE)</f>
        <v>139338243</v>
      </c>
      <c r="G52" s="74" t="str">
        <f>+VLOOKUP(A52,'BASE CLIENTE'!$A$2:$M$88,11,FALSE)</f>
        <v>José Luis Otárola</v>
      </c>
    </row>
    <row r="53" spans="1:7" x14ac:dyDescent="0.25">
      <c r="A53" s="18">
        <v>98983732</v>
      </c>
      <c r="B53" s="18" t="s">
        <v>143</v>
      </c>
      <c r="C53" s="19">
        <f>+VLOOKUP(A53,'CARGA PERSONAL'!$B$2:$K$88,9,FALSE)</f>
        <v>130276172</v>
      </c>
      <c r="D53" s="18" t="str">
        <f>+VLOOKUP(C53,'CARGA PERSONAL'!$J$2:$K$87,2,FALSE)</f>
        <v>Consuelo Romero</v>
      </c>
      <c r="E53" s="20" t="s">
        <v>1136</v>
      </c>
      <c r="F53" s="74">
        <f>+VLOOKUP(A53,'BASE CLIENTE'!A53:M139,10,FALSE)</f>
        <v>134917695</v>
      </c>
      <c r="G53" s="74" t="str">
        <f>+VLOOKUP(A53,'BASE CLIENTE'!$A$2:$M$88,11,FALSE)</f>
        <v>Alex Carreño</v>
      </c>
    </row>
    <row r="54" spans="1:7" x14ac:dyDescent="0.25">
      <c r="A54" s="18">
        <v>184656981</v>
      </c>
      <c r="B54" s="18" t="s">
        <v>145</v>
      </c>
      <c r="C54" s="19">
        <f>+VLOOKUP(A54,'CARGA PERSONAL'!$B$2:$K$88,9,FALSE)</f>
        <v>130276172</v>
      </c>
      <c r="D54" s="18" t="str">
        <f>+VLOOKUP(C54,'CARGA PERSONAL'!$J$2:$K$87,2,FALSE)</f>
        <v>Consuelo Romero</v>
      </c>
      <c r="E54" s="20" t="s">
        <v>1136</v>
      </c>
      <c r="F54" s="74">
        <f>+VLOOKUP(A54,'BASE CLIENTE'!A54:M140,10,FALSE)</f>
        <v>134917695</v>
      </c>
      <c r="G54" s="74" t="str">
        <f>+VLOOKUP(A54,'BASE CLIENTE'!$A$2:$M$88,11,FALSE)</f>
        <v>Alex Carreño</v>
      </c>
    </row>
    <row r="55" spans="1:7" x14ac:dyDescent="0.25">
      <c r="A55" s="18">
        <v>192446872</v>
      </c>
      <c r="B55" s="18" t="s">
        <v>148</v>
      </c>
      <c r="C55" s="19">
        <f>+VLOOKUP(A55,'CARGA PERSONAL'!$B$2:$K$88,9,FALSE)</f>
        <v>73010977</v>
      </c>
      <c r="D55" s="18" t="str">
        <f>+VLOOKUP(C55,'CARGA PERSONAL'!$J$2:$K$87,2,FALSE)</f>
        <v>Luis Sottovia</v>
      </c>
      <c r="E55" s="20" t="s">
        <v>1136</v>
      </c>
      <c r="F55" s="74">
        <f>+VLOOKUP(A55,'BASE CLIENTE'!A55:M141,10,FALSE)</f>
        <v>134917695</v>
      </c>
      <c r="G55" s="74" t="str">
        <f>+VLOOKUP(A55,'BASE CLIENTE'!$A$2:$M$88,11,FALSE)</f>
        <v>Alex Carreño</v>
      </c>
    </row>
    <row r="56" spans="1:7" x14ac:dyDescent="0.25">
      <c r="A56" s="18">
        <v>70377810</v>
      </c>
      <c r="B56" s="18" t="s">
        <v>151</v>
      </c>
      <c r="C56" s="19">
        <f>+VLOOKUP(A56,'CARGA PERSONAL'!$B$2:$K$88,9,FALSE)</f>
        <v>139338243</v>
      </c>
      <c r="D56" s="18" t="str">
        <f>+VLOOKUP(C56,'CARGA PERSONAL'!$J$2:$K$87,2,FALSE)</f>
        <v>Jose Luis Otarola</v>
      </c>
      <c r="E56" s="20" t="s">
        <v>1136</v>
      </c>
      <c r="F56" s="74">
        <f>+VLOOKUP(A56,'BASE CLIENTE'!A56:M142,10,FALSE)</f>
        <v>134917695</v>
      </c>
      <c r="G56" s="74" t="str">
        <f>+VLOOKUP(A56,'BASE CLIENTE'!$A$2:$M$88,11,FALSE)</f>
        <v>Alex Carreño</v>
      </c>
    </row>
    <row r="57" spans="1:7" x14ac:dyDescent="0.25">
      <c r="A57" s="18">
        <v>161405728</v>
      </c>
      <c r="B57" s="18" t="s">
        <v>154</v>
      </c>
      <c r="C57" s="19">
        <f>+VLOOKUP(A57,'CARGA PERSONAL'!$B$2:$K$88,9,FALSE)</f>
        <v>139338243</v>
      </c>
      <c r="D57" s="18" t="str">
        <f>+VLOOKUP(C57,'CARGA PERSONAL'!$J$2:$K$87,2,FALSE)</f>
        <v>Jose Luis Otarola</v>
      </c>
      <c r="E57" s="20" t="s">
        <v>1136</v>
      </c>
      <c r="F57" s="74">
        <f>+VLOOKUP(A57,'BASE CLIENTE'!A57:M143,10,FALSE)</f>
        <v>134917695</v>
      </c>
      <c r="G57" s="74" t="str">
        <f>+VLOOKUP(A57,'BASE CLIENTE'!$A$2:$M$88,11,FALSE)</f>
        <v>Alex Carreño</v>
      </c>
    </row>
    <row r="58" spans="1:7" x14ac:dyDescent="0.25">
      <c r="A58" s="18">
        <v>89533813</v>
      </c>
      <c r="B58" s="18" t="s">
        <v>157</v>
      </c>
      <c r="C58" s="19">
        <f>+VLOOKUP(A58,'CARGA PERSONAL'!$B$2:$K$88,9,FALSE)</f>
        <v>103965136</v>
      </c>
      <c r="D58" s="18" t="str">
        <f>+VLOOKUP(C58,'CARGA PERSONAL'!$J$2:$K$87,2,FALSE)</f>
        <v>Maria Teresa Lara</v>
      </c>
      <c r="E58" s="20" t="s">
        <v>1136</v>
      </c>
      <c r="F58" s="74">
        <f>+VLOOKUP(A58,'BASE CLIENTE'!A58:M144,10,FALSE)</f>
        <v>139338243</v>
      </c>
      <c r="G58" s="74" t="str">
        <f>+VLOOKUP(A58,'BASE CLIENTE'!$A$2:$M$88,11,FALSE)</f>
        <v>José Luis Otárola</v>
      </c>
    </row>
    <row r="59" spans="1:7" x14ac:dyDescent="0.25">
      <c r="A59" s="18">
        <v>185331547</v>
      </c>
      <c r="B59" s="18" t="s">
        <v>160</v>
      </c>
      <c r="C59" s="19">
        <f>+VLOOKUP(A59,'CARGA PERSONAL'!$B$2:$K$88,9,FALSE)</f>
        <v>103741106</v>
      </c>
      <c r="D59" s="18" t="str">
        <f>+VLOOKUP(C59,'CARGA PERSONAL'!$J$2:$K$87,2,FALSE)</f>
        <v>Francisco Rojas</v>
      </c>
      <c r="E59" s="20" t="s">
        <v>1136</v>
      </c>
      <c r="F59" s="74">
        <f>+VLOOKUP(A59,'BASE CLIENTE'!A59:M145,10,FALSE)</f>
        <v>139338243</v>
      </c>
      <c r="G59" s="74" t="str">
        <f>+VLOOKUP(A59,'BASE CLIENTE'!$A$2:$M$88,11,FALSE)</f>
        <v>José Luis Otárola</v>
      </c>
    </row>
    <row r="60" spans="1:7" x14ac:dyDescent="0.25">
      <c r="A60" s="18">
        <v>132711682</v>
      </c>
      <c r="B60" s="18" t="s">
        <v>162</v>
      </c>
      <c r="C60" s="19">
        <f>+VLOOKUP(A60,'CARGA PERSONAL'!$B$2:$K$88,9,FALSE)</f>
        <v>136574124</v>
      </c>
      <c r="D60" s="18" t="str">
        <f>+VLOOKUP(C60,'CARGA PERSONAL'!$J$2:$K$87,2,FALSE)</f>
        <v>Juan Pablo Pizarro</v>
      </c>
      <c r="E60" s="20" t="s">
        <v>1136</v>
      </c>
      <c r="F60" s="74">
        <f>+VLOOKUP(A60,'BASE CLIENTE'!A60:M146,10,FALSE)</f>
        <v>139338243</v>
      </c>
      <c r="G60" s="74" t="str">
        <f>+VLOOKUP(A60,'BASE CLIENTE'!$A$2:$M$88,11,FALSE)</f>
        <v>José Luis Otárola</v>
      </c>
    </row>
    <row r="61" spans="1:7" x14ac:dyDescent="0.25">
      <c r="A61" s="18" t="s">
        <v>373</v>
      </c>
      <c r="B61" s="18" t="s">
        <v>164</v>
      </c>
      <c r="C61" s="19">
        <f>+VLOOKUP(A61,'CARGA PERSONAL'!$B$2:$K$88,9,FALSE)</f>
        <v>136574124</v>
      </c>
      <c r="D61" s="18" t="str">
        <f>+VLOOKUP(C61,'CARGA PERSONAL'!$J$2:$K$87,2,FALSE)</f>
        <v>Juan Pablo Pizarro</v>
      </c>
      <c r="E61" s="20" t="s">
        <v>1136</v>
      </c>
      <c r="F61" s="74">
        <f>+VLOOKUP(A61,'BASE CLIENTE'!A61:M147,10,FALSE)</f>
        <v>139338243</v>
      </c>
      <c r="G61" s="74" t="str">
        <f>+VLOOKUP(A61,'BASE CLIENTE'!$A$2:$M$88,11,FALSE)</f>
        <v>José Luis Otárola</v>
      </c>
    </row>
    <row r="62" spans="1:7" x14ac:dyDescent="0.25">
      <c r="A62" s="18">
        <v>180370994</v>
      </c>
      <c r="B62" s="18" t="s">
        <v>167</v>
      </c>
      <c r="C62" s="19">
        <f>+VLOOKUP(A62,'CARGA PERSONAL'!$B$2:$K$88,9,FALSE)</f>
        <v>156015539</v>
      </c>
      <c r="D62" s="18" t="str">
        <f>+VLOOKUP(C62,'CARGA PERSONAL'!$J$2:$K$87,2,FALSE)</f>
        <v>Carlos Olguin</v>
      </c>
      <c r="E62" s="20" t="s">
        <v>1136</v>
      </c>
      <c r="F62" s="74">
        <f>+VLOOKUP(A62,'BASE CLIENTE'!A62:M148,10,FALSE)</f>
        <v>134917695</v>
      </c>
      <c r="G62" s="74" t="str">
        <f>+VLOOKUP(A62,'BASE CLIENTE'!$A$2:$M$88,11,FALSE)</f>
        <v>Alex Carreño</v>
      </c>
    </row>
    <row r="63" spans="1:7" x14ac:dyDescent="0.25">
      <c r="A63" s="18">
        <v>130840000</v>
      </c>
      <c r="B63" s="18" t="s">
        <v>170</v>
      </c>
      <c r="C63" s="19">
        <f>+VLOOKUP(A63,'CARGA PERSONAL'!$B$2:$K$88,9,FALSE)</f>
        <v>103741106</v>
      </c>
      <c r="D63" s="18" t="str">
        <f>+VLOOKUP(C63,'CARGA PERSONAL'!$J$2:$K$87,2,FALSE)</f>
        <v>Francisco Rojas</v>
      </c>
      <c r="E63" s="20" t="s">
        <v>1136</v>
      </c>
      <c r="F63" s="74">
        <f>+VLOOKUP(A63,'BASE CLIENTE'!A63:M149,10,FALSE)</f>
        <v>139338243</v>
      </c>
      <c r="G63" s="74" t="str">
        <f>+VLOOKUP(A63,'BASE CLIENTE'!$A$2:$M$88,11,FALSE)</f>
        <v>José Luis Otárola</v>
      </c>
    </row>
    <row r="64" spans="1:7" x14ac:dyDescent="0.25">
      <c r="A64" s="18">
        <v>116828677</v>
      </c>
      <c r="B64" s="18" t="s">
        <v>173</v>
      </c>
      <c r="C64" s="19">
        <f>+VLOOKUP(A64,'CARGA PERSONAL'!$B$2:$K$88,9,FALSE)</f>
        <v>103965136</v>
      </c>
      <c r="D64" s="18" t="str">
        <f>+VLOOKUP(C64,'CARGA PERSONAL'!$J$2:$K$87,2,FALSE)</f>
        <v>Maria Teresa Lara</v>
      </c>
      <c r="E64" s="20" t="s">
        <v>1136</v>
      </c>
      <c r="F64" s="74">
        <f>+VLOOKUP(A64,'BASE CLIENTE'!A64:M150,10,FALSE)</f>
        <v>139338243</v>
      </c>
      <c r="G64" s="74" t="str">
        <f>+VLOOKUP(A64,'BASE CLIENTE'!$A$2:$M$88,11,FALSE)</f>
        <v>José Luis Otárola</v>
      </c>
    </row>
    <row r="65" spans="1:7" x14ac:dyDescent="0.25">
      <c r="A65" s="18">
        <v>90979922</v>
      </c>
      <c r="B65" s="18" t="s">
        <v>176</v>
      </c>
      <c r="C65" s="19">
        <f>+VLOOKUP(A65,'CARGA PERSONAL'!$B$2:$K$88,9,FALSE)</f>
        <v>136574124</v>
      </c>
      <c r="D65" s="18" t="str">
        <f>+VLOOKUP(C65,'CARGA PERSONAL'!$J$2:$K$87,2,FALSE)</f>
        <v>Juan Pablo Pizarro</v>
      </c>
      <c r="E65" s="20" t="s">
        <v>1136</v>
      </c>
      <c r="F65" s="74">
        <f>+VLOOKUP(A65,'BASE CLIENTE'!A65:M151,10,FALSE)</f>
        <v>139338243</v>
      </c>
      <c r="G65" s="74" t="str">
        <f>+VLOOKUP(A65,'BASE CLIENTE'!$A$2:$M$88,11,FALSE)</f>
        <v>José Luis Otárola</v>
      </c>
    </row>
    <row r="66" spans="1:7" x14ac:dyDescent="0.25">
      <c r="A66" s="18">
        <v>158405598</v>
      </c>
      <c r="B66" s="18" t="s">
        <v>177</v>
      </c>
      <c r="C66" s="19">
        <f>+VLOOKUP(A66,'CARGA PERSONAL'!$B$2:$K$88,9,FALSE)</f>
        <v>130276172</v>
      </c>
      <c r="D66" s="18" t="str">
        <f>+VLOOKUP(C66,'CARGA PERSONAL'!$J$2:$K$87,2,FALSE)</f>
        <v>Consuelo Romero</v>
      </c>
      <c r="E66" s="20" t="s">
        <v>1136</v>
      </c>
      <c r="F66" s="74">
        <f>+VLOOKUP(A66,'BASE CLIENTE'!A66:M152,10,FALSE)</f>
        <v>134917695</v>
      </c>
      <c r="G66" s="74" t="str">
        <f>+VLOOKUP(A66,'BASE CLIENTE'!$A$2:$M$88,11,FALSE)</f>
        <v>Alex Carreño</v>
      </c>
    </row>
    <row r="67" spans="1:7" x14ac:dyDescent="0.25">
      <c r="A67" s="18" t="s">
        <v>381</v>
      </c>
      <c r="B67" s="18" t="s">
        <v>179</v>
      </c>
      <c r="C67" s="19">
        <f>+VLOOKUP(A67,'CARGA PERSONAL'!$B$2:$K$88,9,FALSE)</f>
        <v>130276172</v>
      </c>
      <c r="D67" s="18" t="str">
        <f>+VLOOKUP(C67,'CARGA PERSONAL'!$J$2:$K$87,2,FALSE)</f>
        <v>Consuelo Romero</v>
      </c>
      <c r="E67" s="20" t="s">
        <v>1136</v>
      </c>
      <c r="F67" s="74">
        <f>+VLOOKUP(A67,'BASE CLIENTE'!A67:M153,10,FALSE)</f>
        <v>134917695</v>
      </c>
      <c r="G67" s="74" t="str">
        <f>+VLOOKUP(A67,'BASE CLIENTE'!$A$2:$M$88,11,FALSE)</f>
        <v>Alex Carreño</v>
      </c>
    </row>
    <row r="68" spans="1:7" x14ac:dyDescent="0.25">
      <c r="A68" s="18">
        <v>114048119</v>
      </c>
      <c r="B68" s="18" t="s">
        <v>182</v>
      </c>
      <c r="C68" s="19">
        <f>+VLOOKUP(A68,'CARGA PERSONAL'!$B$2:$K$88,9,FALSE)</f>
        <v>156015539</v>
      </c>
      <c r="D68" s="18" t="str">
        <f>+VLOOKUP(C68,'CARGA PERSONAL'!$J$2:$K$87,2,FALSE)</f>
        <v>Carlos Olguin</v>
      </c>
      <c r="E68" s="20" t="s">
        <v>1136</v>
      </c>
      <c r="F68" s="74">
        <f>+VLOOKUP(A68,'BASE CLIENTE'!A68:M154,10,FALSE)</f>
        <v>134917695</v>
      </c>
      <c r="G68" s="74" t="str">
        <f>+VLOOKUP(A68,'BASE CLIENTE'!$A$2:$M$88,11,FALSE)</f>
        <v>Alex Carreño</v>
      </c>
    </row>
    <row r="69" spans="1:7" x14ac:dyDescent="0.25">
      <c r="A69" s="18">
        <v>73010977</v>
      </c>
      <c r="B69" s="18" t="s">
        <v>185</v>
      </c>
      <c r="C69" s="19">
        <f>+VLOOKUP(A69,'CARGA PERSONAL'!$B$2:$K$88,9,FALSE)</f>
        <v>134917695</v>
      </c>
      <c r="D69" s="18" t="str">
        <f>+VLOOKUP(C69,'CARGA PERSONAL'!$J$2:$K$87,2,FALSE)</f>
        <v>Alex Carreño</v>
      </c>
      <c r="E69" s="20" t="s">
        <v>1136</v>
      </c>
      <c r="F69" s="74" t="str">
        <f>+VLOOKUP(A69,'BASE CLIENTE'!A69:M155,10,FALSE)</f>
        <v>AXONPHARMA2022</v>
      </c>
      <c r="G69" s="74" t="str">
        <f>+VLOOKUP(A69,'BASE CLIENTE'!$A$2:$M$88,11,FALSE)</f>
        <v>Directorio</v>
      </c>
    </row>
    <row r="70" spans="1:7" x14ac:dyDescent="0.25">
      <c r="A70" s="18">
        <v>267949042</v>
      </c>
      <c r="B70" s="18" t="s">
        <v>188</v>
      </c>
      <c r="C70" s="19">
        <f>+VLOOKUP(A70,'CARGA PERSONAL'!$B$2:$K$88,9,FALSE)</f>
        <v>161405728</v>
      </c>
      <c r="D70" s="18" t="str">
        <f>+VLOOKUP(C70,'CARGA PERSONAL'!$J$2:$K$87,2,FALSE)</f>
        <v>Carlos Concha</v>
      </c>
      <c r="E70" s="20" t="s">
        <v>1136</v>
      </c>
      <c r="F70" s="74">
        <f>+VLOOKUP(A70,'BASE CLIENTE'!A70:M156,10,FALSE)</f>
        <v>134917695</v>
      </c>
      <c r="G70" s="74" t="str">
        <f>+VLOOKUP(A70,'BASE CLIENTE'!$A$2:$M$88,11,FALSE)</f>
        <v>Alex Carreño</v>
      </c>
    </row>
    <row r="71" spans="1:7" x14ac:dyDescent="0.25">
      <c r="A71" s="18">
        <v>198258326</v>
      </c>
      <c r="B71" s="18" t="s">
        <v>189</v>
      </c>
      <c r="C71" s="19">
        <f>+VLOOKUP(A71,'CARGA PERSONAL'!$B$2:$K$88,9,FALSE)</f>
        <v>130276172</v>
      </c>
      <c r="D71" s="18" t="str">
        <f>+VLOOKUP(C71,'CARGA PERSONAL'!$J$2:$K$87,2,FALSE)</f>
        <v>Consuelo Romero</v>
      </c>
      <c r="E71" s="20" t="s">
        <v>1136</v>
      </c>
      <c r="F71" s="74">
        <f>+VLOOKUP(A71,'BASE CLIENTE'!A71:M157,10,FALSE)</f>
        <v>134917695</v>
      </c>
      <c r="G71" s="74" t="str">
        <f>+VLOOKUP(A71,'BASE CLIENTE'!$A$2:$M$88,11,FALSE)</f>
        <v>Alex Carreño</v>
      </c>
    </row>
    <row r="72" spans="1:7" x14ac:dyDescent="0.25">
      <c r="A72" s="18">
        <v>161004960</v>
      </c>
      <c r="B72" s="18" t="s">
        <v>191</v>
      </c>
      <c r="C72" s="19">
        <f>+VLOOKUP(A72,'CARGA PERSONAL'!$B$2:$K$88,9,FALSE)</f>
        <v>167427081</v>
      </c>
      <c r="D72" s="18" t="str">
        <f>+VLOOKUP(C72,'CARGA PERSONAL'!$J$2:$K$87,2,FALSE)</f>
        <v>Nathalia Igor</v>
      </c>
      <c r="E72" s="20" t="s">
        <v>1136</v>
      </c>
      <c r="F72" s="74">
        <f>+VLOOKUP(A72,'BASE CLIENTE'!A72:M158,10,FALSE)</f>
        <v>134917695</v>
      </c>
      <c r="G72" s="74" t="str">
        <f>+VLOOKUP(A72,'BASE CLIENTE'!$A$2:$M$88,11,FALSE)</f>
        <v>Alex Carreño</v>
      </c>
    </row>
    <row r="73" spans="1:7" x14ac:dyDescent="0.25">
      <c r="A73" s="18" t="s">
        <v>377</v>
      </c>
      <c r="B73" s="18" t="s">
        <v>192</v>
      </c>
      <c r="C73" s="19">
        <f>+VLOOKUP(A73,'CARGA PERSONAL'!$B$2:$K$88,9,FALSE)</f>
        <v>156015539</v>
      </c>
      <c r="D73" s="18" t="str">
        <f>+VLOOKUP(C73,'CARGA PERSONAL'!$J$2:$K$87,2,FALSE)</f>
        <v>Carlos Olguin</v>
      </c>
      <c r="E73" s="20" t="s">
        <v>1136</v>
      </c>
      <c r="F73" s="74">
        <f>+VLOOKUP(A73,'BASE CLIENTE'!A73:M159,10,FALSE)</f>
        <v>134917695</v>
      </c>
      <c r="G73" s="74" t="str">
        <f>+VLOOKUP(A73,'BASE CLIENTE'!$A$2:$M$88,11,FALSE)</f>
        <v>Alex Carreño</v>
      </c>
    </row>
    <row r="74" spans="1:7" x14ac:dyDescent="0.25">
      <c r="A74" s="18">
        <v>172731309</v>
      </c>
      <c r="B74" s="18" t="s">
        <v>195</v>
      </c>
      <c r="C74" s="19" t="str">
        <f>+VLOOKUP(A74,'CARGA PERSONAL'!$B$2:$K$88,9,FALSE)</f>
        <v>10462622K</v>
      </c>
      <c r="D74" s="18" t="str">
        <f>+VLOOKUP(C74,'CARGA PERSONAL'!$J$2:$K$87,2,FALSE)</f>
        <v>Luis Rubio</v>
      </c>
      <c r="E74" s="20" t="s">
        <v>1136</v>
      </c>
      <c r="F74" s="74">
        <f>+VLOOKUP(A74,'BASE CLIENTE'!A74:M160,10,FALSE)</f>
        <v>134917695</v>
      </c>
      <c r="G74" s="74" t="str">
        <f>+VLOOKUP(A74,'BASE CLIENTE'!$A$2:$M$88,11,FALSE)</f>
        <v>Alex Carreño</v>
      </c>
    </row>
    <row r="75" spans="1:7" x14ac:dyDescent="0.25">
      <c r="A75" s="18">
        <v>170859634</v>
      </c>
      <c r="B75" s="18" t="s">
        <v>198</v>
      </c>
      <c r="C75" s="19">
        <f>+VLOOKUP(A75,'CARGA PERSONAL'!$B$2:$K$88,9,FALSE)</f>
        <v>130276172</v>
      </c>
      <c r="D75" s="18" t="str">
        <f>+VLOOKUP(C75,'CARGA PERSONAL'!$J$2:$K$87,2,FALSE)</f>
        <v>Consuelo Romero</v>
      </c>
      <c r="E75" s="20" t="s">
        <v>1136</v>
      </c>
      <c r="F75" s="74">
        <f>+VLOOKUP(A75,'BASE CLIENTE'!A75:M161,10,FALSE)</f>
        <v>134917695</v>
      </c>
      <c r="G75" s="74" t="str">
        <f>+VLOOKUP(A75,'BASE CLIENTE'!$A$2:$M$88,11,FALSE)</f>
        <v>Alex Carreño</v>
      </c>
    </row>
    <row r="76" spans="1:7" x14ac:dyDescent="0.25">
      <c r="A76" s="18" t="s">
        <v>378</v>
      </c>
      <c r="B76" s="18" t="s">
        <v>200</v>
      </c>
      <c r="C76" s="19">
        <f>+VLOOKUP(A76,'CARGA PERSONAL'!$B$2:$K$88,9,FALSE)</f>
        <v>103741106</v>
      </c>
      <c r="D76" s="18" t="str">
        <f>+VLOOKUP(C76,'CARGA PERSONAL'!$J$2:$K$87,2,FALSE)</f>
        <v>Francisco Rojas</v>
      </c>
      <c r="E76" s="20" t="s">
        <v>1136</v>
      </c>
      <c r="F76" s="74">
        <f>+VLOOKUP(A76,'BASE CLIENTE'!A76:M162,10,FALSE)</f>
        <v>139338243</v>
      </c>
      <c r="G76" s="74" t="str">
        <f>+VLOOKUP(A76,'BASE CLIENTE'!$A$2:$M$88,11,FALSE)</f>
        <v>José Luis Otárola</v>
      </c>
    </row>
    <row r="77" spans="1:7" x14ac:dyDescent="0.25">
      <c r="A77" s="18">
        <v>160746386</v>
      </c>
      <c r="B77" s="18" t="s">
        <v>202</v>
      </c>
      <c r="C77" s="19">
        <f>+VLOOKUP(A77,'CARGA PERSONAL'!$B$2:$K$88,9,FALSE)</f>
        <v>97120323</v>
      </c>
      <c r="D77" s="18" t="str">
        <f>+VLOOKUP(C77,'CARGA PERSONAL'!$J$2:$K$87,2,FALSE)</f>
        <v>Maria Kenesich</v>
      </c>
      <c r="E77" s="20" t="s">
        <v>1136</v>
      </c>
      <c r="F77" s="74" t="e">
        <f>+VLOOKUP(A77,'BASE CLIENTE'!A77:M163,10,FALSE)</f>
        <v>#N/A</v>
      </c>
      <c r="G77" s="74" t="str">
        <f>+VLOOKUP(A77,'BASE CLIENTE'!$A$2:$M$88,11,FALSE)</f>
        <v>Alex Carreño</v>
      </c>
    </row>
    <row r="78" spans="1:7" x14ac:dyDescent="0.25">
      <c r="A78" s="18">
        <v>157359940</v>
      </c>
      <c r="B78" s="18" t="s">
        <v>204</v>
      </c>
      <c r="C78" s="19">
        <f>+VLOOKUP(A78,'CARGA PERSONAL'!$B$2:$K$88,9,FALSE)</f>
        <v>70377810</v>
      </c>
      <c r="D78" s="18" t="str">
        <f>+VLOOKUP(C78,'CARGA PERSONAL'!$J$2:$K$87,2,FALSE)</f>
        <v>Leopoldo Brandenburg</v>
      </c>
      <c r="E78" s="20" t="s">
        <v>1136</v>
      </c>
      <c r="F78" s="74">
        <f>+VLOOKUP(A78,'BASE CLIENTE'!A78:M164,10,FALSE)</f>
        <v>139338243</v>
      </c>
      <c r="G78" s="74" t="str">
        <f>+VLOOKUP(A78,'BASE CLIENTE'!$A$2:$M$88,11,FALSE)</f>
        <v>José Luis Otárola</v>
      </c>
    </row>
    <row r="79" spans="1:7" x14ac:dyDescent="0.25">
      <c r="A79" s="18">
        <v>186376927</v>
      </c>
      <c r="B79" s="18" t="s">
        <v>207</v>
      </c>
      <c r="C79" s="19">
        <f>+VLOOKUP(A79,'CARGA PERSONAL'!$B$2:$K$88,9,FALSE)</f>
        <v>130276172</v>
      </c>
      <c r="D79" s="18" t="str">
        <f>+VLOOKUP(C79,'CARGA PERSONAL'!$J$2:$K$87,2,FALSE)</f>
        <v>Consuelo Romero</v>
      </c>
      <c r="E79" s="20" t="s">
        <v>1136</v>
      </c>
      <c r="F79" s="74">
        <f>+VLOOKUP(A79,'BASE CLIENTE'!A79:M165,10,FALSE)</f>
        <v>134917695</v>
      </c>
      <c r="G79" s="74" t="str">
        <f>+VLOOKUP(A79,'BASE CLIENTE'!$A$2:$M$88,11,FALSE)</f>
        <v>Alex Carreño</v>
      </c>
    </row>
    <row r="80" spans="1:7" x14ac:dyDescent="0.25">
      <c r="A80" s="18">
        <v>155197633</v>
      </c>
      <c r="B80" s="18" t="s">
        <v>209</v>
      </c>
      <c r="C80" s="19" t="str">
        <f>+VLOOKUP(A80,'CARGA PERSONAL'!$B$2:$K$88,9,FALSE)</f>
        <v>9970747K</v>
      </c>
      <c r="D80" s="18" t="str">
        <f>+VLOOKUP(C80,'CARGA PERSONAL'!$J$2:$K$87,2,FALSE)</f>
        <v>Arnaldo Castillo</v>
      </c>
      <c r="E80" s="20" t="s">
        <v>1136</v>
      </c>
      <c r="F80" s="74">
        <f>+VLOOKUP(A80,'BASE CLIENTE'!A80:M166,10,FALSE)</f>
        <v>139338243</v>
      </c>
      <c r="G80" s="74" t="str">
        <f>+VLOOKUP(A80,'BASE CLIENTE'!$A$2:$M$88,11,FALSE)</f>
        <v>José Luis Otárola</v>
      </c>
    </row>
    <row r="81" spans="1:7" x14ac:dyDescent="0.25">
      <c r="A81" s="18">
        <v>258624734</v>
      </c>
      <c r="B81" s="18" t="s">
        <v>211</v>
      </c>
      <c r="C81" s="19">
        <f>+VLOOKUP(A81,'CARGA PERSONAL'!$B$2:$K$88,9,FALSE)</f>
        <v>136574124</v>
      </c>
      <c r="D81" s="18" t="str">
        <f>+VLOOKUP(C81,'CARGA PERSONAL'!$J$2:$K$87,2,FALSE)</f>
        <v>Juan Pablo Pizarro</v>
      </c>
      <c r="E81" s="20" t="s">
        <v>1136</v>
      </c>
      <c r="F81" s="74">
        <f>+VLOOKUP(A81,'BASE CLIENTE'!A81:M167,10,FALSE)</f>
        <v>139338243</v>
      </c>
      <c r="G81" s="74" t="str">
        <f>+VLOOKUP(A81,'BASE CLIENTE'!$A$2:$M$88,11,FALSE)</f>
        <v>José Luis Otárola</v>
      </c>
    </row>
    <row r="82" spans="1:7" x14ac:dyDescent="0.25">
      <c r="A82" s="18">
        <v>260709143</v>
      </c>
      <c r="B82" s="18" t="s">
        <v>214</v>
      </c>
      <c r="C82" s="19">
        <f>+VLOOKUP(A82,'CARGA PERSONAL'!$B$2:$K$88,9,FALSE)</f>
        <v>70377810</v>
      </c>
      <c r="D82" s="18" t="str">
        <f>+VLOOKUP(C82,'CARGA PERSONAL'!$J$2:$K$87,2,FALSE)</f>
        <v>Leopoldo Brandenburg</v>
      </c>
      <c r="E82" s="20" t="s">
        <v>1136</v>
      </c>
      <c r="F82" s="74">
        <f>+VLOOKUP(A82,'BASE CLIENTE'!A82:M168,10,FALSE)</f>
        <v>139338243</v>
      </c>
      <c r="G82" s="74" t="str">
        <f>+VLOOKUP(A82,'BASE CLIENTE'!$A$2:$M$88,11,FALSE)</f>
        <v>José Luis Otárola</v>
      </c>
    </row>
    <row r="83" spans="1:7" x14ac:dyDescent="0.25">
      <c r="A83" s="18">
        <v>179643634</v>
      </c>
      <c r="B83" s="18" t="s">
        <v>217</v>
      </c>
      <c r="C83" s="19">
        <f>+VLOOKUP(A83,'CARGA PERSONAL'!$B$2:$K$88,9,FALSE)</f>
        <v>54366043</v>
      </c>
      <c r="D83" s="18" t="str">
        <f>+VLOOKUP(C83,'CARGA PERSONAL'!$J$2:$K$87,2,FALSE)</f>
        <v>Glauco Aracena</v>
      </c>
      <c r="E83" s="20" t="s">
        <v>1136</v>
      </c>
      <c r="F83" s="74">
        <f>+VLOOKUP(A83,'BASE CLIENTE'!A83:M169,10,FALSE)</f>
        <v>134917695</v>
      </c>
      <c r="G83" s="74" t="str">
        <f>+VLOOKUP(A83,'BASE CLIENTE'!$A$2:$M$88,11,FALSE)</f>
        <v>Alex Carreño</v>
      </c>
    </row>
    <row r="84" spans="1:7" x14ac:dyDescent="0.25">
      <c r="A84" s="18">
        <v>259363608</v>
      </c>
      <c r="B84" s="18" t="s">
        <v>220</v>
      </c>
      <c r="C84" s="19">
        <f>+VLOOKUP(A84,'CARGA PERSONAL'!$B$2:$K$88,9,FALSE)</f>
        <v>136574124</v>
      </c>
      <c r="D84" s="18" t="str">
        <f>+VLOOKUP(C84,'CARGA PERSONAL'!$J$2:$K$87,2,FALSE)</f>
        <v>Juan Pablo Pizarro</v>
      </c>
      <c r="E84" s="20" t="s">
        <v>1136</v>
      </c>
      <c r="F84" s="74">
        <f>+VLOOKUP(A84,'BASE CLIENTE'!A84:M170,10,FALSE)</f>
        <v>139338243</v>
      </c>
      <c r="G84" s="74" t="str">
        <f>+VLOOKUP(A84,'BASE CLIENTE'!$A$2:$M$88,11,FALSE)</f>
        <v>José Luis Otárola</v>
      </c>
    </row>
    <row r="85" spans="1:7" x14ac:dyDescent="0.25">
      <c r="A85" s="18">
        <v>82950516</v>
      </c>
      <c r="B85" s="18" t="s">
        <v>222</v>
      </c>
      <c r="C85" s="19">
        <f>+VLOOKUP(A85,'CARGA PERSONAL'!$B$2:$K$88,9,FALSE)</f>
        <v>103741106</v>
      </c>
      <c r="D85" s="18" t="str">
        <f>+VLOOKUP(C85,'CARGA PERSONAL'!$J$2:$K$87,2,FALSE)</f>
        <v>Francisco Rojas</v>
      </c>
      <c r="E85" s="20" t="s">
        <v>1136</v>
      </c>
      <c r="F85" s="74">
        <f>+VLOOKUP(A85,'BASE CLIENTE'!A85:M171,10,FALSE)</f>
        <v>139338243</v>
      </c>
      <c r="G85" s="74" t="str">
        <f>+VLOOKUP(A85,'BASE CLIENTE'!$A$2:$M$88,11,FALSE)</f>
        <v>José Luis Otárola</v>
      </c>
    </row>
    <row r="86" spans="1:7" x14ac:dyDescent="0.25">
      <c r="A86" s="18">
        <v>141302485</v>
      </c>
      <c r="B86" s="18" t="s">
        <v>225</v>
      </c>
      <c r="C86" s="19">
        <f>+VLOOKUP(A86,'CARGA PERSONAL'!$B$2:$K$88,9,FALSE)</f>
        <v>103741106</v>
      </c>
      <c r="D86" s="18" t="str">
        <f>+VLOOKUP(C86,'CARGA PERSONAL'!$J$2:$K$87,2,FALSE)</f>
        <v>Francisco Rojas</v>
      </c>
      <c r="E86" s="20" t="s">
        <v>1136</v>
      </c>
      <c r="F86" s="74">
        <f>+VLOOKUP(A86,'BASE CLIENTE'!A86:M172,10,FALSE)</f>
        <v>139338243</v>
      </c>
      <c r="G86" s="74" t="str">
        <f>+VLOOKUP(A86,'BASE CLIENTE'!$A$2:$M$88,11,FALSE)</f>
        <v>José Luis Otárola</v>
      </c>
    </row>
    <row r="87" spans="1:7" x14ac:dyDescent="0.25">
      <c r="A87" s="18" t="s">
        <v>376</v>
      </c>
      <c r="B87" s="18" t="s">
        <v>227</v>
      </c>
      <c r="C87" s="19">
        <f>+VLOOKUP(A87,'CARGA PERSONAL'!$B$2:$K$88,9,FALSE)</f>
        <v>139338243</v>
      </c>
      <c r="D87" s="18" t="str">
        <f>+VLOOKUP(C87,'CARGA PERSONAL'!$J$2:$K$87,2,FALSE)</f>
        <v>Jose Luis Otarola</v>
      </c>
      <c r="E87" s="20" t="s">
        <v>1136</v>
      </c>
      <c r="F87" s="74">
        <f>+VLOOKUP(A87,'BASE CLIENTE'!A87:M173,10,FALSE)</f>
        <v>134917695</v>
      </c>
      <c r="G87" s="74" t="str">
        <f>+VLOOKUP(A87,'BASE CLIENTE'!$A$2:$M$88,11,FALSE)</f>
        <v>Alex Carreño</v>
      </c>
    </row>
  </sheetData>
  <conditionalFormatting sqref="A2:A4 A6:A19 A21:A28 A30:A51 A53:A87">
    <cfRule type="expression" dxfId="9" priority="10">
      <formula>CELL("DIRECCION")=ADDRESS(ROW(),COLUMN())</formula>
    </cfRule>
  </conditionalFormatting>
  <conditionalFormatting sqref="B2:B87">
    <cfRule type="expression" dxfId="8" priority="9">
      <formula>CELL("DIRECCION")=ADDRESS(ROW(),COLUMN())</formula>
    </cfRule>
  </conditionalFormatting>
  <conditionalFormatting sqref="C2:C87">
    <cfRule type="expression" dxfId="7" priority="8">
      <formula>CELL("DIRECCION")=ADDRESS(ROW(),COLUMN())</formula>
    </cfRule>
  </conditionalFormatting>
  <conditionalFormatting sqref="D2:D87">
    <cfRule type="expression" dxfId="6" priority="7">
      <formula>CELL("DIRECCION")=ADDRESS(ROW(),COLUMN())</formula>
    </cfRule>
  </conditionalFormatting>
  <conditionalFormatting sqref="A5">
    <cfRule type="expression" dxfId="5" priority="6">
      <formula>CELL("DIRECCION")=ADDRESS(ROW(),COLUMN())</formula>
    </cfRule>
  </conditionalFormatting>
  <conditionalFormatting sqref="A20">
    <cfRule type="expression" dxfId="4" priority="5">
      <formula>CELL("DIRECCION")=ADDRESS(ROW(),COLUMN())</formula>
    </cfRule>
  </conditionalFormatting>
  <conditionalFormatting sqref="A20">
    <cfRule type="duplicateValues" dxfId="3" priority="4"/>
  </conditionalFormatting>
  <conditionalFormatting sqref="A29">
    <cfRule type="expression" dxfId="2" priority="3">
      <formula>CELL("DIRECCION")=ADDRESS(ROW(),COLUMN())</formula>
    </cfRule>
  </conditionalFormatting>
  <conditionalFormatting sqref="A29">
    <cfRule type="duplicateValues" dxfId="1" priority="2"/>
  </conditionalFormatting>
  <conditionalFormatting sqref="A52">
    <cfRule type="duplicateValues" dxfId="0" priority="1"/>
  </conditionalFormatting>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82C61-493E-4522-9D46-186C2975B93F}">
  <dimension ref="A1:I248"/>
  <sheetViews>
    <sheetView workbookViewId="0"/>
  </sheetViews>
  <sheetFormatPr baseColWidth="10" defaultRowHeight="14.5" x14ac:dyDescent="0.35"/>
  <cols>
    <col min="7" max="9" width="10.90625" style="68"/>
  </cols>
  <sheetData>
    <row r="1" spans="1:9" s="1" customFormat="1" ht="21.5" thickBot="1" x14ac:dyDescent="0.3">
      <c r="A1" s="2" t="s">
        <v>425</v>
      </c>
      <c r="B1" s="3" t="s">
        <v>426</v>
      </c>
      <c r="C1" s="3" t="s">
        <v>427</v>
      </c>
      <c r="D1" s="3" t="s">
        <v>428</v>
      </c>
      <c r="E1" s="3" t="s">
        <v>429</v>
      </c>
      <c r="F1" s="3" t="s">
        <v>430</v>
      </c>
      <c r="G1" s="4" t="s">
        <v>431</v>
      </c>
      <c r="H1" s="4" t="s">
        <v>432</v>
      </c>
      <c r="I1" s="4" t="s">
        <v>433</v>
      </c>
    </row>
    <row r="2" spans="1:9" ht="15" thickBot="1" x14ac:dyDescent="0.4">
      <c r="A2" s="15">
        <v>134917695</v>
      </c>
      <c r="B2" t="s">
        <v>473</v>
      </c>
      <c r="C2" t="s">
        <v>474</v>
      </c>
      <c r="D2" t="s">
        <v>475</v>
      </c>
      <c r="E2">
        <v>100</v>
      </c>
      <c r="F2">
        <v>38</v>
      </c>
      <c r="G2" s="68" t="s">
        <v>456</v>
      </c>
      <c r="H2" s="68">
        <v>90</v>
      </c>
      <c r="I2" s="68" t="s">
        <v>1134</v>
      </c>
    </row>
    <row r="3" spans="1:9" ht="15" thickBot="1" x14ac:dyDescent="0.4">
      <c r="A3" s="15">
        <v>134917695</v>
      </c>
      <c r="B3" t="s">
        <v>480</v>
      </c>
      <c r="C3" t="s">
        <v>481</v>
      </c>
      <c r="D3" t="s">
        <v>482</v>
      </c>
      <c r="E3">
        <v>100</v>
      </c>
      <c r="F3">
        <v>24</v>
      </c>
      <c r="G3" s="68" t="s">
        <v>456</v>
      </c>
      <c r="H3" s="68">
        <v>90</v>
      </c>
      <c r="I3" s="68" t="s">
        <v>1134</v>
      </c>
    </row>
    <row r="4" spans="1:9" ht="15" thickBot="1" x14ac:dyDescent="0.4">
      <c r="A4" s="15">
        <v>134917695</v>
      </c>
      <c r="B4" t="s">
        <v>483</v>
      </c>
      <c r="C4" t="s">
        <v>484</v>
      </c>
      <c r="D4" t="s">
        <v>485</v>
      </c>
      <c r="E4">
        <v>100</v>
      </c>
      <c r="F4">
        <v>38</v>
      </c>
      <c r="G4" s="68" t="s">
        <v>456</v>
      </c>
      <c r="H4" s="68">
        <v>100</v>
      </c>
      <c r="I4" s="68" t="s">
        <v>1134</v>
      </c>
    </row>
    <row r="5" spans="1:9" ht="15" thickBot="1" x14ac:dyDescent="0.4">
      <c r="A5" s="15">
        <v>157359940</v>
      </c>
      <c r="B5" t="s">
        <v>491</v>
      </c>
      <c r="C5" t="s">
        <v>492</v>
      </c>
      <c r="D5" t="s">
        <v>514</v>
      </c>
      <c r="E5">
        <v>100</v>
      </c>
      <c r="F5">
        <v>38</v>
      </c>
      <c r="G5" s="68" t="s">
        <v>456</v>
      </c>
      <c r="H5" s="68">
        <v>100</v>
      </c>
      <c r="I5" s="68" t="s">
        <v>1134</v>
      </c>
    </row>
    <row r="6" spans="1:9" ht="15" thickBot="1" x14ac:dyDescent="0.4">
      <c r="A6" s="15">
        <v>157359940</v>
      </c>
      <c r="B6" t="s">
        <v>494</v>
      </c>
      <c r="C6" t="s">
        <v>840</v>
      </c>
      <c r="D6" t="s">
        <v>620</v>
      </c>
      <c r="E6">
        <v>100</v>
      </c>
      <c r="F6">
        <v>24</v>
      </c>
      <c r="G6" s="68" t="s">
        <v>497</v>
      </c>
      <c r="H6" s="68">
        <v>2</v>
      </c>
      <c r="I6" s="68" t="s">
        <v>1135</v>
      </c>
    </row>
    <row r="7" spans="1:9" ht="15" thickBot="1" x14ac:dyDescent="0.4">
      <c r="A7" s="15">
        <v>157359940</v>
      </c>
      <c r="B7" t="s">
        <v>498</v>
      </c>
      <c r="C7" t="s">
        <v>841</v>
      </c>
      <c r="D7" t="s">
        <v>842</v>
      </c>
      <c r="E7">
        <v>100</v>
      </c>
      <c r="F7">
        <v>38</v>
      </c>
      <c r="G7" s="68" t="s">
        <v>497</v>
      </c>
      <c r="H7" s="68">
        <v>45</v>
      </c>
      <c r="I7" s="68" t="s">
        <v>1134</v>
      </c>
    </row>
    <row r="8" spans="1:9" ht="15" thickBot="1" x14ac:dyDescent="0.4">
      <c r="A8" s="15">
        <v>12160899</v>
      </c>
      <c r="B8" t="s">
        <v>1029</v>
      </c>
      <c r="C8" t="s">
        <v>1030</v>
      </c>
      <c r="D8" t="s">
        <v>1031</v>
      </c>
      <c r="E8">
        <v>100</v>
      </c>
      <c r="F8">
        <v>40</v>
      </c>
      <c r="G8" s="68" t="s">
        <v>456</v>
      </c>
      <c r="H8" s="68">
        <v>100</v>
      </c>
      <c r="I8" s="68" t="s">
        <v>1134</v>
      </c>
    </row>
    <row r="9" spans="1:9" ht="15" thickBot="1" x14ac:dyDescent="0.4">
      <c r="A9" s="15">
        <v>12160899</v>
      </c>
      <c r="B9" t="s">
        <v>1032</v>
      </c>
      <c r="C9" t="s">
        <v>1033</v>
      </c>
      <c r="D9" t="s">
        <v>1034</v>
      </c>
      <c r="E9">
        <v>100</v>
      </c>
      <c r="F9">
        <v>25</v>
      </c>
      <c r="G9" s="68" t="s">
        <v>456</v>
      </c>
      <c r="H9" s="68">
        <v>100</v>
      </c>
      <c r="I9" s="68" t="s">
        <v>1134</v>
      </c>
    </row>
    <row r="10" spans="1:9" ht="15" thickBot="1" x14ac:dyDescent="0.4">
      <c r="A10" s="15">
        <v>12160899</v>
      </c>
      <c r="B10" t="s">
        <v>1035</v>
      </c>
      <c r="C10" t="s">
        <v>1036</v>
      </c>
      <c r="D10" t="s">
        <v>1037</v>
      </c>
      <c r="E10">
        <v>100</v>
      </c>
      <c r="F10">
        <v>25</v>
      </c>
      <c r="G10" s="68" t="s">
        <v>456</v>
      </c>
      <c r="H10" s="68">
        <v>100</v>
      </c>
      <c r="I10" s="68" t="s">
        <v>1134</v>
      </c>
    </row>
    <row r="11" spans="1:9" ht="15" thickBot="1" x14ac:dyDescent="0.4">
      <c r="A11" s="15">
        <v>12160899</v>
      </c>
      <c r="B11" t="s">
        <v>1038</v>
      </c>
      <c r="C11" t="s">
        <v>1039</v>
      </c>
      <c r="D11" t="s">
        <v>1040</v>
      </c>
      <c r="E11">
        <v>100</v>
      </c>
      <c r="F11">
        <v>10</v>
      </c>
      <c r="G11" s="68" t="s">
        <v>456</v>
      </c>
      <c r="H11" s="68">
        <v>100</v>
      </c>
      <c r="I11" s="68" t="s">
        <v>1134</v>
      </c>
    </row>
    <row r="12" spans="1:9" ht="15" thickBot="1" x14ac:dyDescent="0.4">
      <c r="A12" s="15">
        <v>121244330</v>
      </c>
      <c r="B12" t="s">
        <v>491</v>
      </c>
      <c r="C12" t="s">
        <v>492</v>
      </c>
      <c r="D12" t="s">
        <v>493</v>
      </c>
      <c r="E12">
        <v>100</v>
      </c>
      <c r="F12">
        <v>38</v>
      </c>
      <c r="G12" s="68" t="s">
        <v>456</v>
      </c>
      <c r="H12" s="68">
        <v>100</v>
      </c>
      <c r="I12" s="68" t="s">
        <v>1134</v>
      </c>
    </row>
    <row r="13" spans="1:9" ht="15" thickBot="1" x14ac:dyDescent="0.4">
      <c r="A13" s="15">
        <v>121244330</v>
      </c>
      <c r="B13" t="s">
        <v>494</v>
      </c>
      <c r="C13" t="s">
        <v>495</v>
      </c>
      <c r="D13" t="s">
        <v>496</v>
      </c>
      <c r="E13">
        <v>100</v>
      </c>
      <c r="F13">
        <v>24</v>
      </c>
      <c r="G13" s="68" t="s">
        <v>497</v>
      </c>
      <c r="H13" s="68">
        <v>90</v>
      </c>
      <c r="I13" s="68" t="s">
        <v>1134</v>
      </c>
    </row>
    <row r="14" spans="1:9" ht="15" thickBot="1" x14ac:dyDescent="0.4">
      <c r="A14" s="15">
        <v>121244330</v>
      </c>
      <c r="B14" t="s">
        <v>498</v>
      </c>
      <c r="C14" t="s">
        <v>499</v>
      </c>
      <c r="D14" t="s">
        <v>500</v>
      </c>
      <c r="E14">
        <v>100</v>
      </c>
      <c r="F14">
        <v>38</v>
      </c>
      <c r="G14" s="68" t="s">
        <v>501</v>
      </c>
      <c r="H14" s="68">
        <v>85</v>
      </c>
      <c r="I14" s="68" t="s">
        <v>1134</v>
      </c>
    </row>
    <row r="15" spans="1:9" ht="15" thickBot="1" x14ac:dyDescent="0.4">
      <c r="A15" s="15">
        <v>158992833</v>
      </c>
      <c r="B15" t="s">
        <v>491</v>
      </c>
      <c r="C15" t="s">
        <v>492</v>
      </c>
      <c r="D15" t="s">
        <v>514</v>
      </c>
      <c r="E15">
        <v>100</v>
      </c>
      <c r="F15">
        <v>38</v>
      </c>
      <c r="G15" s="68" t="s">
        <v>456</v>
      </c>
      <c r="H15" s="68">
        <v>100</v>
      </c>
      <c r="I15" s="68" t="s">
        <v>1134</v>
      </c>
    </row>
    <row r="16" spans="1:9" ht="15" thickBot="1" x14ac:dyDescent="0.4">
      <c r="A16" s="15">
        <v>158992833</v>
      </c>
      <c r="B16" t="s">
        <v>494</v>
      </c>
      <c r="C16" t="s">
        <v>495</v>
      </c>
      <c r="D16" t="s">
        <v>496</v>
      </c>
      <c r="E16">
        <v>100</v>
      </c>
      <c r="F16">
        <v>24</v>
      </c>
      <c r="G16" s="68" t="s">
        <v>497</v>
      </c>
      <c r="H16" s="68">
        <v>90</v>
      </c>
      <c r="I16" s="68" t="s">
        <v>1134</v>
      </c>
    </row>
    <row r="17" spans="1:9" ht="15" thickBot="1" x14ac:dyDescent="0.4">
      <c r="A17" s="15">
        <v>158992833</v>
      </c>
      <c r="B17" t="s">
        <v>498</v>
      </c>
      <c r="C17" t="s">
        <v>499</v>
      </c>
      <c r="D17" t="s">
        <v>515</v>
      </c>
      <c r="E17">
        <v>100</v>
      </c>
      <c r="F17">
        <v>38</v>
      </c>
      <c r="G17" s="68" t="s">
        <v>501</v>
      </c>
      <c r="H17" s="68">
        <v>85</v>
      </c>
      <c r="I17" s="68" t="s">
        <v>1134</v>
      </c>
    </row>
    <row r="18" spans="1:9" ht="15" thickBot="1" x14ac:dyDescent="0.4">
      <c r="A18" s="15" t="s">
        <v>377</v>
      </c>
      <c r="B18" t="s">
        <v>905</v>
      </c>
      <c r="C18" t="s">
        <v>906</v>
      </c>
      <c r="D18" t="s">
        <v>907</v>
      </c>
      <c r="E18">
        <v>100</v>
      </c>
      <c r="F18">
        <v>63</v>
      </c>
      <c r="G18" s="68" t="s">
        <v>497</v>
      </c>
      <c r="H18" s="68">
        <v>100</v>
      </c>
      <c r="I18" s="68" t="s">
        <v>1134</v>
      </c>
    </row>
    <row r="19" spans="1:9" ht="15" thickBot="1" x14ac:dyDescent="0.4">
      <c r="A19" s="15" t="s">
        <v>377</v>
      </c>
      <c r="B19" t="s">
        <v>908</v>
      </c>
      <c r="C19" t="s">
        <v>909</v>
      </c>
      <c r="D19" t="s">
        <v>910</v>
      </c>
      <c r="E19">
        <v>100</v>
      </c>
      <c r="F19">
        <v>25</v>
      </c>
      <c r="G19" s="68" t="s">
        <v>497</v>
      </c>
      <c r="H19" s="68">
        <v>100</v>
      </c>
      <c r="I19" s="68" t="s">
        <v>1134</v>
      </c>
    </row>
    <row r="20" spans="1:9" ht="15" thickBot="1" x14ac:dyDescent="0.4">
      <c r="A20" s="15" t="s">
        <v>377</v>
      </c>
      <c r="B20" t="s">
        <v>911</v>
      </c>
      <c r="C20" t="s">
        <v>912</v>
      </c>
      <c r="D20" t="s">
        <v>907</v>
      </c>
      <c r="E20">
        <v>100</v>
      </c>
      <c r="F20">
        <v>12</v>
      </c>
      <c r="G20" s="68" t="s">
        <v>497</v>
      </c>
      <c r="H20" s="68">
        <v>100</v>
      </c>
      <c r="I20" s="68" t="s">
        <v>1134</v>
      </c>
    </row>
    <row r="21" spans="1:9" ht="15" thickBot="1" x14ac:dyDescent="0.4">
      <c r="A21" s="15">
        <v>198258326</v>
      </c>
      <c r="B21" t="s">
        <v>1042</v>
      </c>
      <c r="C21" t="s">
        <v>1043</v>
      </c>
      <c r="D21" t="s">
        <v>1044</v>
      </c>
      <c r="E21">
        <v>100</v>
      </c>
      <c r="F21">
        <v>60</v>
      </c>
      <c r="G21" s="68" t="s">
        <v>497</v>
      </c>
      <c r="H21" s="68">
        <v>100</v>
      </c>
      <c r="I21" s="68" t="s">
        <v>1134</v>
      </c>
    </row>
    <row r="22" spans="1:9" ht="15" thickBot="1" x14ac:dyDescent="0.4">
      <c r="A22" s="15">
        <v>198258326</v>
      </c>
      <c r="B22" t="s">
        <v>1045</v>
      </c>
      <c r="C22" t="s">
        <v>1046</v>
      </c>
      <c r="D22" t="s">
        <v>1047</v>
      </c>
      <c r="E22">
        <v>100</v>
      </c>
      <c r="F22">
        <v>30</v>
      </c>
      <c r="G22" s="68" t="s">
        <v>497</v>
      </c>
      <c r="H22" s="68">
        <v>12</v>
      </c>
      <c r="I22" s="68" t="s">
        <v>1134</v>
      </c>
    </row>
    <row r="23" spans="1:9" ht="15" thickBot="1" x14ac:dyDescent="0.4">
      <c r="A23" s="15">
        <v>198258326</v>
      </c>
      <c r="B23" t="s">
        <v>1048</v>
      </c>
      <c r="C23" t="s">
        <v>1049</v>
      </c>
      <c r="D23" t="s">
        <v>1050</v>
      </c>
      <c r="E23">
        <v>100</v>
      </c>
      <c r="F23">
        <v>10</v>
      </c>
      <c r="G23" s="68" t="s">
        <v>497</v>
      </c>
      <c r="H23" s="68">
        <v>100</v>
      </c>
      <c r="I23" s="68" t="s">
        <v>1134</v>
      </c>
    </row>
    <row r="24" spans="1:9" ht="15" thickBot="1" x14ac:dyDescent="0.4">
      <c r="A24" s="15">
        <v>185331547</v>
      </c>
      <c r="B24" t="s">
        <v>491</v>
      </c>
      <c r="C24" t="s">
        <v>492</v>
      </c>
      <c r="D24" t="s">
        <v>493</v>
      </c>
      <c r="E24">
        <v>100</v>
      </c>
      <c r="F24">
        <v>38</v>
      </c>
      <c r="G24" s="68" t="s">
        <v>456</v>
      </c>
      <c r="H24" s="68">
        <v>100</v>
      </c>
      <c r="I24" s="68" t="s">
        <v>1134</v>
      </c>
    </row>
    <row r="25" spans="1:9" ht="15" thickBot="1" x14ac:dyDescent="0.4">
      <c r="A25" s="15">
        <v>185331547</v>
      </c>
      <c r="B25" t="s">
        <v>494</v>
      </c>
      <c r="C25" t="s">
        <v>495</v>
      </c>
      <c r="D25" t="s">
        <v>802</v>
      </c>
      <c r="E25">
        <v>100</v>
      </c>
      <c r="F25">
        <v>24</v>
      </c>
      <c r="G25" s="68" t="s">
        <v>497</v>
      </c>
      <c r="H25" s="68">
        <v>90</v>
      </c>
      <c r="I25" s="68" t="s">
        <v>1134</v>
      </c>
    </row>
    <row r="26" spans="1:9" ht="15" thickBot="1" x14ac:dyDescent="0.4">
      <c r="A26" s="15">
        <v>185331547</v>
      </c>
      <c r="B26" t="s">
        <v>498</v>
      </c>
      <c r="C26" t="s">
        <v>499</v>
      </c>
      <c r="D26" t="s">
        <v>803</v>
      </c>
      <c r="E26">
        <v>100</v>
      </c>
      <c r="F26">
        <v>38</v>
      </c>
      <c r="G26" s="68" t="s">
        <v>501</v>
      </c>
      <c r="H26" s="68">
        <v>85</v>
      </c>
      <c r="I26" s="68" t="s">
        <v>1134</v>
      </c>
    </row>
    <row r="27" spans="1:9" ht="15" thickBot="1" x14ac:dyDescent="0.4">
      <c r="A27" s="15">
        <v>260709143</v>
      </c>
      <c r="B27" t="s">
        <v>491</v>
      </c>
      <c r="C27" t="s">
        <v>492</v>
      </c>
      <c r="D27" t="s">
        <v>514</v>
      </c>
      <c r="E27">
        <v>100</v>
      </c>
      <c r="F27">
        <v>38</v>
      </c>
      <c r="G27" s="68" t="s">
        <v>456</v>
      </c>
      <c r="H27" s="68">
        <v>100</v>
      </c>
      <c r="I27" s="68" t="s">
        <v>1134</v>
      </c>
    </row>
    <row r="28" spans="1:9" ht="15" thickBot="1" x14ac:dyDescent="0.4">
      <c r="A28" s="15">
        <v>260709143</v>
      </c>
      <c r="B28" t="s">
        <v>494</v>
      </c>
      <c r="C28" t="s">
        <v>993</v>
      </c>
      <c r="D28" t="s">
        <v>620</v>
      </c>
      <c r="E28">
        <v>100</v>
      </c>
      <c r="F28">
        <v>24</v>
      </c>
      <c r="G28" s="68" t="s">
        <v>497</v>
      </c>
      <c r="H28" s="68">
        <v>100</v>
      </c>
      <c r="I28" s="68" t="s">
        <v>1135</v>
      </c>
    </row>
    <row r="29" spans="1:9" ht="15" thickBot="1" x14ac:dyDescent="0.4">
      <c r="A29" s="15">
        <v>260709143</v>
      </c>
      <c r="B29" t="s">
        <v>498</v>
      </c>
      <c r="C29" t="s">
        <v>841</v>
      </c>
      <c r="D29" t="s">
        <v>842</v>
      </c>
      <c r="E29">
        <v>100</v>
      </c>
      <c r="F29">
        <v>38</v>
      </c>
      <c r="G29" s="68" t="s">
        <v>497</v>
      </c>
      <c r="H29" s="68">
        <v>45</v>
      </c>
      <c r="I29" s="68" t="s">
        <v>1135</v>
      </c>
    </row>
    <row r="30" spans="1:9" ht="15" thickBot="1" x14ac:dyDescent="0.4">
      <c r="A30" s="15">
        <v>156015539</v>
      </c>
      <c r="B30" t="s">
        <v>518</v>
      </c>
      <c r="C30" t="s">
        <v>519</v>
      </c>
      <c r="D30" t="s">
        <v>520</v>
      </c>
      <c r="E30">
        <v>100</v>
      </c>
      <c r="F30">
        <v>24</v>
      </c>
      <c r="G30" s="68" t="s">
        <v>456</v>
      </c>
      <c r="H30" s="68">
        <v>100</v>
      </c>
      <c r="I30" s="68" t="s">
        <v>1135</v>
      </c>
    </row>
    <row r="31" spans="1:9" ht="15" thickBot="1" x14ac:dyDescent="0.4">
      <c r="A31" s="15">
        <v>156015539</v>
      </c>
      <c r="B31" t="s">
        <v>521</v>
      </c>
      <c r="C31" t="s">
        <v>522</v>
      </c>
      <c r="D31" t="s">
        <v>523</v>
      </c>
      <c r="E31">
        <v>100</v>
      </c>
      <c r="F31">
        <v>38</v>
      </c>
      <c r="G31" s="68" t="s">
        <v>456</v>
      </c>
      <c r="H31" s="68">
        <v>100</v>
      </c>
      <c r="I31" s="68" t="s">
        <v>1134</v>
      </c>
    </row>
    <row r="32" spans="1:9" ht="15" thickBot="1" x14ac:dyDescent="0.4">
      <c r="A32" s="15">
        <v>156015539</v>
      </c>
      <c r="B32" t="s">
        <v>524</v>
      </c>
      <c r="C32" t="s">
        <v>525</v>
      </c>
      <c r="D32" t="s">
        <v>526</v>
      </c>
      <c r="E32">
        <v>100</v>
      </c>
      <c r="F32">
        <v>38</v>
      </c>
      <c r="G32" s="68" t="s">
        <v>456</v>
      </c>
      <c r="H32" s="68">
        <v>100</v>
      </c>
      <c r="I32" s="68" t="s">
        <v>1134</v>
      </c>
    </row>
    <row r="33" spans="1:9" ht="15" thickBot="1" x14ac:dyDescent="0.4">
      <c r="A33" s="15">
        <v>161405728</v>
      </c>
      <c r="B33" t="s">
        <v>491</v>
      </c>
      <c r="C33" t="s">
        <v>530</v>
      </c>
      <c r="D33" t="s">
        <v>531</v>
      </c>
      <c r="E33">
        <v>100</v>
      </c>
      <c r="F33">
        <v>38</v>
      </c>
      <c r="G33" s="68" t="s">
        <v>456</v>
      </c>
      <c r="H33" s="68">
        <v>100</v>
      </c>
      <c r="I33" s="68" t="s">
        <v>1134</v>
      </c>
    </row>
    <row r="34" spans="1:9" ht="15" thickBot="1" x14ac:dyDescent="0.4">
      <c r="A34" s="15">
        <v>161405728</v>
      </c>
      <c r="B34" t="s">
        <v>532</v>
      </c>
      <c r="C34" t="s">
        <v>533</v>
      </c>
      <c r="D34" t="s">
        <v>534</v>
      </c>
      <c r="E34">
        <v>100</v>
      </c>
      <c r="F34">
        <v>24</v>
      </c>
      <c r="G34" s="68" t="s">
        <v>497</v>
      </c>
      <c r="H34" s="68">
        <v>95</v>
      </c>
      <c r="I34" s="68" t="s">
        <v>1134</v>
      </c>
    </row>
    <row r="35" spans="1:9" ht="15" thickBot="1" x14ac:dyDescent="0.4">
      <c r="A35" s="15">
        <v>161405728</v>
      </c>
      <c r="B35" t="s">
        <v>535</v>
      </c>
      <c r="C35" t="s">
        <v>536</v>
      </c>
      <c r="D35" t="s">
        <v>537</v>
      </c>
      <c r="E35">
        <v>100</v>
      </c>
      <c r="F35">
        <v>38</v>
      </c>
      <c r="G35" s="68" t="s">
        <v>456</v>
      </c>
      <c r="H35" s="68">
        <v>100</v>
      </c>
      <c r="I35" s="68" t="s">
        <v>1134</v>
      </c>
    </row>
    <row r="36" spans="1:9" ht="15" thickBot="1" x14ac:dyDescent="0.4">
      <c r="A36" s="15">
        <v>137569116</v>
      </c>
      <c r="B36" t="s">
        <v>491</v>
      </c>
      <c r="C36" t="s">
        <v>636</v>
      </c>
      <c r="D36" t="s">
        <v>514</v>
      </c>
      <c r="E36">
        <v>100</v>
      </c>
      <c r="F36">
        <v>38</v>
      </c>
      <c r="G36" s="68" t="s">
        <v>456</v>
      </c>
      <c r="H36" s="68">
        <v>100</v>
      </c>
      <c r="I36" s="68" t="s">
        <v>1134</v>
      </c>
    </row>
    <row r="37" spans="1:9" ht="15" thickBot="1" x14ac:dyDescent="0.4">
      <c r="A37" s="15">
        <v>137569116</v>
      </c>
      <c r="B37" t="s">
        <v>494</v>
      </c>
      <c r="C37" t="s">
        <v>888</v>
      </c>
      <c r="D37" t="s">
        <v>620</v>
      </c>
      <c r="E37">
        <v>100</v>
      </c>
      <c r="F37">
        <v>24</v>
      </c>
      <c r="G37" s="68" t="s">
        <v>497</v>
      </c>
      <c r="H37" s="68">
        <v>2</v>
      </c>
      <c r="I37" s="68" t="s">
        <v>1135</v>
      </c>
    </row>
    <row r="38" spans="1:9" ht="15" thickBot="1" x14ac:dyDescent="0.4">
      <c r="A38" s="15">
        <v>137569116</v>
      </c>
      <c r="B38" t="s">
        <v>498</v>
      </c>
      <c r="C38" t="s">
        <v>889</v>
      </c>
      <c r="D38" t="s">
        <v>842</v>
      </c>
      <c r="E38">
        <v>100</v>
      </c>
      <c r="F38">
        <v>38</v>
      </c>
      <c r="G38" s="68" t="s">
        <v>497</v>
      </c>
      <c r="H38" s="68">
        <v>45</v>
      </c>
      <c r="I38" s="68" t="s">
        <v>1134</v>
      </c>
    </row>
    <row r="39" spans="1:9" ht="15" thickBot="1" x14ac:dyDescent="0.4">
      <c r="A39" s="15" t="s">
        <v>378</v>
      </c>
      <c r="B39" t="s">
        <v>491</v>
      </c>
      <c r="C39" t="s">
        <v>492</v>
      </c>
      <c r="D39" t="s">
        <v>493</v>
      </c>
      <c r="E39">
        <v>100</v>
      </c>
      <c r="F39">
        <v>38</v>
      </c>
      <c r="G39" s="68" t="s">
        <v>456</v>
      </c>
      <c r="H39" s="68">
        <v>100</v>
      </c>
      <c r="I39" s="68" t="s">
        <v>1134</v>
      </c>
    </row>
    <row r="40" spans="1:9" ht="15" thickBot="1" x14ac:dyDescent="0.4">
      <c r="A40" s="15" t="s">
        <v>378</v>
      </c>
      <c r="B40" t="s">
        <v>494</v>
      </c>
      <c r="C40" t="s">
        <v>495</v>
      </c>
      <c r="D40" t="s">
        <v>802</v>
      </c>
      <c r="E40">
        <v>100</v>
      </c>
      <c r="F40">
        <v>24</v>
      </c>
      <c r="G40" s="68" t="s">
        <v>497</v>
      </c>
      <c r="H40" s="68">
        <v>90</v>
      </c>
      <c r="I40" s="68" t="s">
        <v>1134</v>
      </c>
    </row>
    <row r="41" spans="1:9" ht="15" thickBot="1" x14ac:dyDescent="0.4">
      <c r="A41" s="15" t="s">
        <v>378</v>
      </c>
      <c r="B41" t="s">
        <v>498</v>
      </c>
      <c r="C41" t="s">
        <v>499</v>
      </c>
      <c r="D41" t="s">
        <v>803</v>
      </c>
      <c r="E41">
        <v>100</v>
      </c>
      <c r="F41">
        <v>38</v>
      </c>
      <c r="G41" s="68" t="s">
        <v>501</v>
      </c>
      <c r="H41" s="68">
        <v>85</v>
      </c>
      <c r="I41" s="68" t="s">
        <v>1135</v>
      </c>
    </row>
    <row r="42" spans="1:9" ht="15" thickBot="1" x14ac:dyDescent="0.4">
      <c r="A42" s="15">
        <v>130276172</v>
      </c>
      <c r="B42" t="s">
        <v>539</v>
      </c>
      <c r="C42" t="s">
        <v>540</v>
      </c>
      <c r="D42" t="s">
        <v>541</v>
      </c>
      <c r="E42">
        <v>100</v>
      </c>
      <c r="F42">
        <v>38</v>
      </c>
      <c r="G42" s="68" t="s">
        <v>456</v>
      </c>
      <c r="H42" s="68" t="s">
        <v>542</v>
      </c>
      <c r="I42" s="68" t="s">
        <v>1134</v>
      </c>
    </row>
    <row r="43" spans="1:9" ht="15" thickBot="1" x14ac:dyDescent="0.4">
      <c r="A43" s="15">
        <v>130276172</v>
      </c>
      <c r="B43" t="s">
        <v>543</v>
      </c>
      <c r="C43" t="s">
        <v>544</v>
      </c>
      <c r="D43" t="s">
        <v>545</v>
      </c>
      <c r="E43">
        <v>100</v>
      </c>
      <c r="F43">
        <v>38</v>
      </c>
      <c r="G43" s="68" t="s">
        <v>456</v>
      </c>
      <c r="H43" s="68" t="s">
        <v>542</v>
      </c>
      <c r="I43" s="68" t="s">
        <v>1134</v>
      </c>
    </row>
    <row r="44" spans="1:9" ht="15" thickBot="1" x14ac:dyDescent="0.4">
      <c r="A44" s="15">
        <v>130276172</v>
      </c>
      <c r="B44" t="s">
        <v>546</v>
      </c>
      <c r="C44" t="s">
        <v>547</v>
      </c>
      <c r="D44" t="s">
        <v>548</v>
      </c>
      <c r="E44">
        <v>100</v>
      </c>
      <c r="F44">
        <v>24</v>
      </c>
      <c r="G44" s="68" t="s">
        <v>456</v>
      </c>
      <c r="H44" s="68" t="s">
        <v>542</v>
      </c>
      <c r="I44" s="68" t="s">
        <v>1134</v>
      </c>
    </row>
    <row r="45" spans="1:9" ht="15" thickBot="1" x14ac:dyDescent="0.4">
      <c r="A45" s="15" t="s">
        <v>890</v>
      </c>
      <c r="B45" t="s">
        <v>491</v>
      </c>
      <c r="C45" t="s">
        <v>492</v>
      </c>
      <c r="D45" t="s">
        <v>514</v>
      </c>
      <c r="E45">
        <v>100</v>
      </c>
      <c r="F45">
        <v>38</v>
      </c>
      <c r="G45" s="68" t="s">
        <v>456</v>
      </c>
      <c r="H45" s="68">
        <v>100</v>
      </c>
      <c r="I45" s="68" t="s">
        <v>1134</v>
      </c>
    </row>
    <row r="46" spans="1:9" ht="15" thickBot="1" x14ac:dyDescent="0.4">
      <c r="A46" s="15" t="s">
        <v>890</v>
      </c>
      <c r="B46" t="s">
        <v>494</v>
      </c>
      <c r="C46" t="s">
        <v>840</v>
      </c>
      <c r="D46" t="s">
        <v>620</v>
      </c>
      <c r="E46">
        <v>100</v>
      </c>
      <c r="F46">
        <v>24</v>
      </c>
      <c r="G46" s="68" t="s">
        <v>497</v>
      </c>
      <c r="H46" s="68">
        <v>2</v>
      </c>
      <c r="I46" s="68" t="s">
        <v>1135</v>
      </c>
    </row>
    <row r="47" spans="1:9" ht="15" thickBot="1" x14ac:dyDescent="0.4">
      <c r="A47" s="15" t="s">
        <v>890</v>
      </c>
      <c r="B47" t="s">
        <v>498</v>
      </c>
      <c r="C47" t="s">
        <v>841</v>
      </c>
      <c r="D47" t="s">
        <v>842</v>
      </c>
      <c r="E47">
        <v>100</v>
      </c>
      <c r="F47">
        <v>38</v>
      </c>
      <c r="G47" s="68" t="s">
        <v>497</v>
      </c>
      <c r="H47" s="68">
        <v>45</v>
      </c>
      <c r="I47" s="68" t="s">
        <v>1134</v>
      </c>
    </row>
    <row r="48" spans="1:9" ht="15" thickBot="1" x14ac:dyDescent="0.4">
      <c r="A48" s="15">
        <v>116207109</v>
      </c>
      <c r="B48" t="s">
        <v>491</v>
      </c>
      <c r="C48" t="s">
        <v>492</v>
      </c>
      <c r="D48" t="s">
        <v>514</v>
      </c>
      <c r="E48">
        <v>100</v>
      </c>
      <c r="F48">
        <v>38</v>
      </c>
      <c r="G48" s="68" t="s">
        <v>456</v>
      </c>
      <c r="H48" s="68">
        <v>100</v>
      </c>
      <c r="I48" s="68" t="s">
        <v>1134</v>
      </c>
    </row>
    <row r="49" spans="1:9" ht="15" thickBot="1" x14ac:dyDescent="0.4">
      <c r="A49" s="15">
        <v>116207109</v>
      </c>
      <c r="B49" t="s">
        <v>494</v>
      </c>
      <c r="C49" t="s">
        <v>840</v>
      </c>
      <c r="D49" t="s">
        <v>620</v>
      </c>
      <c r="E49">
        <v>100</v>
      </c>
      <c r="F49">
        <v>24</v>
      </c>
      <c r="G49" s="68" t="s">
        <v>497</v>
      </c>
      <c r="H49" s="68">
        <v>2</v>
      </c>
      <c r="I49" s="68" t="s">
        <v>1134</v>
      </c>
    </row>
    <row r="50" spans="1:9" ht="15" thickBot="1" x14ac:dyDescent="0.4">
      <c r="A50" s="15">
        <v>116207109</v>
      </c>
      <c r="B50" t="s">
        <v>498</v>
      </c>
      <c r="C50" t="s">
        <v>841</v>
      </c>
      <c r="D50" t="s">
        <v>842</v>
      </c>
      <c r="E50">
        <v>100</v>
      </c>
      <c r="F50">
        <v>38</v>
      </c>
      <c r="G50" s="68" t="s">
        <v>497</v>
      </c>
      <c r="H50" s="68">
        <v>45</v>
      </c>
      <c r="I50" s="68" t="s">
        <v>1134</v>
      </c>
    </row>
    <row r="51" spans="1:9" ht="15" thickBot="1" x14ac:dyDescent="0.4">
      <c r="A51" s="15" t="s">
        <v>382</v>
      </c>
      <c r="B51" t="s">
        <v>552</v>
      </c>
      <c r="C51" t="s">
        <v>553</v>
      </c>
      <c r="D51" t="s">
        <v>554</v>
      </c>
      <c r="E51">
        <v>100</v>
      </c>
      <c r="F51">
        <v>50</v>
      </c>
      <c r="G51" s="68" t="s">
        <v>497</v>
      </c>
      <c r="H51" s="68">
        <v>20</v>
      </c>
      <c r="I51" s="68" t="s">
        <v>1134</v>
      </c>
    </row>
    <row r="52" spans="1:9" ht="15" thickBot="1" x14ac:dyDescent="0.4">
      <c r="A52" s="15" t="s">
        <v>382</v>
      </c>
      <c r="B52" t="s">
        <v>555</v>
      </c>
      <c r="C52" t="s">
        <v>556</v>
      </c>
      <c r="D52" t="s">
        <v>557</v>
      </c>
      <c r="E52">
        <v>100</v>
      </c>
      <c r="F52">
        <v>25</v>
      </c>
      <c r="G52" s="68" t="s">
        <v>497</v>
      </c>
      <c r="H52" s="68">
        <v>20</v>
      </c>
      <c r="I52" s="68" t="s">
        <v>1134</v>
      </c>
    </row>
    <row r="53" spans="1:9" ht="15" thickBot="1" x14ac:dyDescent="0.4">
      <c r="A53" s="15" t="s">
        <v>382</v>
      </c>
      <c r="B53" t="s">
        <v>558</v>
      </c>
      <c r="C53" t="s">
        <v>559</v>
      </c>
      <c r="D53" t="s">
        <v>560</v>
      </c>
      <c r="E53">
        <v>100</v>
      </c>
      <c r="F53">
        <v>25</v>
      </c>
      <c r="G53" s="68" t="s">
        <v>497</v>
      </c>
      <c r="H53" s="68">
        <v>30</v>
      </c>
      <c r="I53" s="68" t="s">
        <v>1134</v>
      </c>
    </row>
    <row r="54" spans="1:9" ht="15" thickBot="1" x14ac:dyDescent="0.4">
      <c r="A54" s="15" t="s">
        <v>379</v>
      </c>
      <c r="B54" t="s">
        <v>491</v>
      </c>
      <c r="C54" t="s">
        <v>492</v>
      </c>
      <c r="D54" t="s">
        <v>514</v>
      </c>
      <c r="E54">
        <v>100</v>
      </c>
      <c r="F54">
        <v>38</v>
      </c>
      <c r="G54" s="68" t="s">
        <v>456</v>
      </c>
      <c r="H54" s="68">
        <v>100</v>
      </c>
      <c r="I54" s="68" t="s">
        <v>1135</v>
      </c>
    </row>
    <row r="55" spans="1:9" ht="15" thickBot="1" x14ac:dyDescent="0.4">
      <c r="A55" s="15" t="s">
        <v>379</v>
      </c>
      <c r="B55" t="s">
        <v>494</v>
      </c>
      <c r="C55" t="s">
        <v>840</v>
      </c>
      <c r="D55" t="s">
        <v>620</v>
      </c>
      <c r="E55">
        <v>100</v>
      </c>
      <c r="F55">
        <v>24</v>
      </c>
      <c r="G55" s="68" t="s">
        <v>497</v>
      </c>
      <c r="H55" s="68">
        <v>2</v>
      </c>
      <c r="I55" s="68" t="s">
        <v>1135</v>
      </c>
    </row>
    <row r="56" spans="1:9" ht="15" thickBot="1" x14ac:dyDescent="0.4">
      <c r="A56" s="15" t="s">
        <v>379</v>
      </c>
      <c r="B56" t="s">
        <v>498</v>
      </c>
      <c r="C56" t="s">
        <v>841</v>
      </c>
      <c r="D56" t="s">
        <v>842</v>
      </c>
      <c r="E56">
        <v>100</v>
      </c>
      <c r="F56">
        <v>38</v>
      </c>
      <c r="G56" s="68" t="s">
        <v>497</v>
      </c>
      <c r="H56" s="68">
        <v>45</v>
      </c>
      <c r="I56" s="68" t="s">
        <v>1134</v>
      </c>
    </row>
    <row r="57" spans="1:9" ht="15" thickBot="1" x14ac:dyDescent="0.4">
      <c r="A57" s="15">
        <v>146319955</v>
      </c>
      <c r="B57" t="s">
        <v>1060</v>
      </c>
      <c r="C57" t="s">
        <v>1061</v>
      </c>
      <c r="D57" t="s">
        <v>1062</v>
      </c>
      <c r="E57">
        <v>100</v>
      </c>
      <c r="F57">
        <v>25</v>
      </c>
      <c r="G57" s="68" t="s">
        <v>456</v>
      </c>
      <c r="H57" s="68">
        <v>40</v>
      </c>
      <c r="I57" s="68" t="s">
        <v>1134</v>
      </c>
    </row>
    <row r="58" spans="1:9" ht="15" thickBot="1" x14ac:dyDescent="0.4">
      <c r="A58" s="15">
        <v>146319955</v>
      </c>
      <c r="B58" t="s">
        <v>1063</v>
      </c>
      <c r="C58" t="s">
        <v>1064</v>
      </c>
      <c r="D58" t="s">
        <v>1065</v>
      </c>
      <c r="E58">
        <v>100</v>
      </c>
      <c r="F58">
        <v>50</v>
      </c>
      <c r="G58" s="68" t="s">
        <v>456</v>
      </c>
      <c r="H58" s="68">
        <v>40</v>
      </c>
      <c r="I58" s="68" t="s">
        <v>1134</v>
      </c>
    </row>
    <row r="59" spans="1:9" ht="15" thickBot="1" x14ac:dyDescent="0.4">
      <c r="A59" s="15">
        <v>146319955</v>
      </c>
      <c r="B59" t="s">
        <v>1066</v>
      </c>
      <c r="C59" t="s">
        <v>1067</v>
      </c>
      <c r="D59" t="s">
        <v>1068</v>
      </c>
      <c r="E59">
        <v>100</v>
      </c>
      <c r="F59">
        <v>25</v>
      </c>
      <c r="G59" s="68" t="s">
        <v>456</v>
      </c>
      <c r="H59" s="68">
        <v>40</v>
      </c>
      <c r="I59" s="68" t="s">
        <v>1134</v>
      </c>
    </row>
    <row r="60" spans="1:9" ht="15" thickBot="1" x14ac:dyDescent="0.4">
      <c r="A60" s="15" t="s">
        <v>380</v>
      </c>
      <c r="B60" t="s">
        <v>491</v>
      </c>
      <c r="C60" t="s">
        <v>492</v>
      </c>
      <c r="D60" t="s">
        <v>514</v>
      </c>
      <c r="E60">
        <v>100</v>
      </c>
      <c r="F60">
        <v>38</v>
      </c>
      <c r="G60" s="68" t="s">
        <v>456</v>
      </c>
      <c r="H60" s="68">
        <v>100</v>
      </c>
      <c r="I60" s="68" t="s">
        <v>1134</v>
      </c>
    </row>
    <row r="61" spans="1:9" ht="15" thickBot="1" x14ac:dyDescent="0.4">
      <c r="A61" s="15" t="s">
        <v>380</v>
      </c>
      <c r="B61" t="s">
        <v>494</v>
      </c>
      <c r="C61" t="s">
        <v>840</v>
      </c>
      <c r="D61" t="s">
        <v>620</v>
      </c>
      <c r="E61">
        <v>100</v>
      </c>
      <c r="F61">
        <v>24</v>
      </c>
      <c r="G61" s="68" t="s">
        <v>497</v>
      </c>
      <c r="H61" s="68">
        <v>2</v>
      </c>
      <c r="I61" s="68" t="s">
        <v>1135</v>
      </c>
    </row>
    <row r="62" spans="1:9" ht="15" thickBot="1" x14ac:dyDescent="0.4">
      <c r="A62" s="15" t="s">
        <v>380</v>
      </c>
      <c r="B62" t="s">
        <v>498</v>
      </c>
      <c r="C62" t="s">
        <v>841</v>
      </c>
      <c r="D62" t="s">
        <v>842</v>
      </c>
      <c r="E62">
        <v>100</v>
      </c>
      <c r="F62">
        <v>38</v>
      </c>
      <c r="G62" s="68" t="s">
        <v>497</v>
      </c>
      <c r="H62" s="68">
        <v>45</v>
      </c>
      <c r="I62" s="68" t="s">
        <v>1134</v>
      </c>
    </row>
    <row r="63" spans="1:9" ht="15" thickBot="1" x14ac:dyDescent="0.4">
      <c r="A63" s="15">
        <v>135504696</v>
      </c>
      <c r="B63" t="s">
        <v>491</v>
      </c>
      <c r="C63" t="s">
        <v>576</v>
      </c>
      <c r="D63" t="s">
        <v>577</v>
      </c>
      <c r="E63">
        <v>100</v>
      </c>
      <c r="F63">
        <v>50</v>
      </c>
      <c r="G63" s="68" t="s">
        <v>456</v>
      </c>
      <c r="H63" s="68">
        <v>100</v>
      </c>
      <c r="I63" s="68" t="s">
        <v>1134</v>
      </c>
    </row>
    <row r="64" spans="1:9" ht="15" thickBot="1" x14ac:dyDescent="0.4">
      <c r="A64" s="15">
        <v>135504696</v>
      </c>
      <c r="B64" t="s">
        <v>578</v>
      </c>
      <c r="C64" t="s">
        <v>579</v>
      </c>
      <c r="D64" t="s">
        <v>580</v>
      </c>
      <c r="E64">
        <v>100</v>
      </c>
      <c r="F64">
        <v>12</v>
      </c>
      <c r="G64" s="68" t="s">
        <v>456</v>
      </c>
      <c r="H64" s="68">
        <v>25</v>
      </c>
      <c r="I64" s="68" t="s">
        <v>1134</v>
      </c>
    </row>
    <row r="65" spans="1:9" ht="15" thickBot="1" x14ac:dyDescent="0.4">
      <c r="A65" s="15">
        <v>135504696</v>
      </c>
      <c r="B65" t="s">
        <v>498</v>
      </c>
      <c r="C65" t="s">
        <v>581</v>
      </c>
      <c r="D65" t="s">
        <v>582</v>
      </c>
      <c r="E65">
        <v>100</v>
      </c>
      <c r="F65">
        <v>38</v>
      </c>
      <c r="G65" s="68" t="s">
        <v>456</v>
      </c>
      <c r="H65" s="68">
        <v>100</v>
      </c>
      <c r="I65" s="68" t="s">
        <v>1134</v>
      </c>
    </row>
    <row r="66" spans="1:9" ht="15" thickBot="1" x14ac:dyDescent="0.4">
      <c r="A66" s="15">
        <v>180370994</v>
      </c>
      <c r="B66" t="s">
        <v>610</v>
      </c>
      <c r="C66" t="s">
        <v>854</v>
      </c>
      <c r="D66" t="s">
        <v>855</v>
      </c>
      <c r="E66">
        <v>100</v>
      </c>
      <c r="F66">
        <v>50</v>
      </c>
      <c r="G66" s="68" t="s">
        <v>456</v>
      </c>
      <c r="H66" s="68">
        <v>20</v>
      </c>
      <c r="I66" s="68" t="s">
        <v>1134</v>
      </c>
    </row>
    <row r="67" spans="1:9" ht="15" thickBot="1" x14ac:dyDescent="0.4">
      <c r="A67" s="15">
        <v>180370994</v>
      </c>
      <c r="B67" t="s">
        <v>856</v>
      </c>
      <c r="C67" t="s">
        <v>857</v>
      </c>
      <c r="D67" t="s">
        <v>858</v>
      </c>
      <c r="E67">
        <v>100</v>
      </c>
      <c r="F67">
        <v>50</v>
      </c>
      <c r="G67" s="68" t="s">
        <v>456</v>
      </c>
      <c r="H67" s="68">
        <v>20</v>
      </c>
      <c r="I67" s="68" t="s">
        <v>1134</v>
      </c>
    </row>
    <row r="68" spans="1:9" ht="15" thickBot="1" x14ac:dyDescent="0.4">
      <c r="A68" s="15">
        <v>114048119</v>
      </c>
      <c r="B68" t="s">
        <v>914</v>
      </c>
      <c r="C68" t="s">
        <v>915</v>
      </c>
      <c r="D68" t="s">
        <v>916</v>
      </c>
      <c r="E68">
        <v>100</v>
      </c>
      <c r="F68">
        <v>33</v>
      </c>
      <c r="G68" s="68" t="s">
        <v>456</v>
      </c>
      <c r="H68" s="68">
        <v>13.33</v>
      </c>
      <c r="I68" s="68" t="s">
        <v>1134</v>
      </c>
    </row>
    <row r="69" spans="1:9" ht="15" thickBot="1" x14ac:dyDescent="0.4">
      <c r="A69" s="15">
        <v>114048119</v>
      </c>
      <c r="B69" t="s">
        <v>917</v>
      </c>
      <c r="C69" t="s">
        <v>918</v>
      </c>
      <c r="D69" t="s">
        <v>919</v>
      </c>
      <c r="E69">
        <v>100</v>
      </c>
      <c r="F69">
        <v>33</v>
      </c>
      <c r="G69" s="68" t="s">
        <v>456</v>
      </c>
      <c r="H69" s="68">
        <v>13.33</v>
      </c>
      <c r="I69" s="68" t="s">
        <v>1134</v>
      </c>
    </row>
    <row r="70" spans="1:9" ht="15" thickBot="1" x14ac:dyDescent="0.4">
      <c r="A70" s="15">
        <v>114048119</v>
      </c>
      <c r="B70" t="s">
        <v>920</v>
      </c>
      <c r="C70" t="s">
        <v>921</v>
      </c>
      <c r="D70" t="s">
        <v>922</v>
      </c>
      <c r="E70">
        <v>100</v>
      </c>
      <c r="F70">
        <v>34</v>
      </c>
      <c r="G70" s="68" t="s">
        <v>456</v>
      </c>
      <c r="H70" s="68">
        <v>13.34</v>
      </c>
      <c r="I70" s="68" t="s">
        <v>1134</v>
      </c>
    </row>
    <row r="71" spans="1:9" ht="15" thickBot="1" x14ac:dyDescent="0.4">
      <c r="A71" s="15">
        <v>172731309</v>
      </c>
      <c r="B71" t="s">
        <v>997</v>
      </c>
      <c r="C71" t="s">
        <v>998</v>
      </c>
      <c r="D71" t="s">
        <v>999</v>
      </c>
      <c r="E71">
        <v>100</v>
      </c>
      <c r="F71">
        <v>50</v>
      </c>
      <c r="G71" s="68" t="s">
        <v>456</v>
      </c>
      <c r="H71" s="68">
        <v>100</v>
      </c>
      <c r="I71" s="68" t="s">
        <v>1134</v>
      </c>
    </row>
    <row r="72" spans="1:9" ht="15" thickBot="1" x14ac:dyDescent="0.4">
      <c r="A72" s="15">
        <v>172731309</v>
      </c>
      <c r="B72" t="s">
        <v>1000</v>
      </c>
      <c r="C72" t="s">
        <v>1001</v>
      </c>
      <c r="D72" t="s">
        <v>1002</v>
      </c>
      <c r="E72">
        <v>100</v>
      </c>
      <c r="F72">
        <v>50</v>
      </c>
      <c r="G72" s="68" t="s">
        <v>456</v>
      </c>
      <c r="H72" s="68">
        <v>100</v>
      </c>
      <c r="I72" s="68" t="s">
        <v>1134</v>
      </c>
    </row>
    <row r="73" spans="1:9" ht="15" thickBot="1" x14ac:dyDescent="0.4">
      <c r="A73" s="15">
        <v>103741106</v>
      </c>
      <c r="B73" t="s">
        <v>491</v>
      </c>
      <c r="C73" t="s">
        <v>492</v>
      </c>
      <c r="D73" t="s">
        <v>514</v>
      </c>
      <c r="E73">
        <v>100</v>
      </c>
      <c r="F73">
        <v>38</v>
      </c>
      <c r="G73" s="68" t="s">
        <v>497</v>
      </c>
      <c r="H73" s="68">
        <v>100</v>
      </c>
      <c r="I73" s="68" t="s">
        <v>1134</v>
      </c>
    </row>
    <row r="74" spans="1:9" ht="15" thickBot="1" x14ac:dyDescent="0.4">
      <c r="A74" s="15">
        <v>103741106</v>
      </c>
      <c r="B74" t="s">
        <v>584</v>
      </c>
      <c r="C74" t="s">
        <v>585</v>
      </c>
      <c r="D74" t="s">
        <v>586</v>
      </c>
      <c r="E74">
        <v>100</v>
      </c>
      <c r="F74">
        <v>38</v>
      </c>
      <c r="G74" s="68" t="s">
        <v>497</v>
      </c>
      <c r="H74" s="68">
        <v>85</v>
      </c>
      <c r="I74" s="68" t="s">
        <v>1134</v>
      </c>
    </row>
    <row r="75" spans="1:9" ht="15" thickBot="1" x14ac:dyDescent="0.4">
      <c r="A75" s="15">
        <v>103741106</v>
      </c>
      <c r="B75" t="s">
        <v>587</v>
      </c>
      <c r="C75" t="s">
        <v>588</v>
      </c>
      <c r="D75" t="s">
        <v>589</v>
      </c>
      <c r="E75">
        <v>100</v>
      </c>
      <c r="F75">
        <v>24</v>
      </c>
      <c r="G75" s="68" t="s">
        <v>590</v>
      </c>
      <c r="H75" s="68">
        <v>80</v>
      </c>
      <c r="I75" s="68" t="s">
        <v>1134</v>
      </c>
    </row>
    <row r="76" spans="1:9" ht="15" thickBot="1" x14ac:dyDescent="0.4">
      <c r="A76" s="15">
        <v>54366043</v>
      </c>
      <c r="B76" t="s">
        <v>592</v>
      </c>
      <c r="C76" t="s">
        <v>593</v>
      </c>
      <c r="D76" t="s">
        <v>594</v>
      </c>
      <c r="E76">
        <v>100</v>
      </c>
      <c r="F76">
        <v>24</v>
      </c>
      <c r="G76" s="68" t="s">
        <v>456</v>
      </c>
      <c r="H76" s="68">
        <v>100</v>
      </c>
      <c r="I76" s="68" t="s">
        <v>1134</v>
      </c>
    </row>
    <row r="77" spans="1:9" ht="15" thickBot="1" x14ac:dyDescent="0.4">
      <c r="A77" s="15">
        <v>54366043</v>
      </c>
      <c r="B77" t="s">
        <v>595</v>
      </c>
      <c r="C77" t="s">
        <v>596</v>
      </c>
      <c r="D77" t="s">
        <v>597</v>
      </c>
      <c r="E77">
        <v>100</v>
      </c>
      <c r="F77">
        <v>38</v>
      </c>
      <c r="G77" s="68" t="s">
        <v>456</v>
      </c>
      <c r="H77" s="68">
        <v>100</v>
      </c>
      <c r="I77" s="68" t="s">
        <v>1134</v>
      </c>
    </row>
    <row r="78" spans="1:9" ht="15" thickBot="1" x14ac:dyDescent="0.4">
      <c r="A78" s="15">
        <v>54366043</v>
      </c>
      <c r="B78" t="s">
        <v>598</v>
      </c>
      <c r="C78" t="s">
        <v>599</v>
      </c>
      <c r="D78" t="s">
        <v>600</v>
      </c>
      <c r="E78">
        <v>100</v>
      </c>
      <c r="F78">
        <v>38</v>
      </c>
      <c r="G78" s="68" t="s">
        <v>456</v>
      </c>
      <c r="H78" s="68">
        <v>100</v>
      </c>
      <c r="I78" s="68" t="s">
        <v>1134</v>
      </c>
    </row>
    <row r="79" spans="1:9" ht="15" thickBot="1" x14ac:dyDescent="0.4">
      <c r="A79" s="15">
        <v>158405598</v>
      </c>
      <c r="B79" t="s">
        <v>1071</v>
      </c>
      <c r="C79" t="s">
        <v>1072</v>
      </c>
      <c r="D79" t="s">
        <v>1073</v>
      </c>
      <c r="E79">
        <v>100</v>
      </c>
      <c r="F79">
        <v>24</v>
      </c>
      <c r="G79" s="68" t="s">
        <v>497</v>
      </c>
      <c r="H79" s="68">
        <v>100</v>
      </c>
      <c r="I79" s="68" t="s">
        <v>1134</v>
      </c>
    </row>
    <row r="80" spans="1:9" ht="15" thickBot="1" x14ac:dyDescent="0.4">
      <c r="A80" s="15">
        <v>158405598</v>
      </c>
      <c r="B80" t="s">
        <v>1074</v>
      </c>
      <c r="C80" t="s">
        <v>1075</v>
      </c>
      <c r="D80" t="s">
        <v>1076</v>
      </c>
      <c r="E80">
        <v>100</v>
      </c>
      <c r="F80">
        <v>38</v>
      </c>
      <c r="G80" s="68" t="s">
        <v>497</v>
      </c>
      <c r="H80" s="68">
        <v>100</v>
      </c>
      <c r="I80" s="68" t="s">
        <v>1134</v>
      </c>
    </row>
    <row r="81" spans="1:9" ht="15" thickBot="1" x14ac:dyDescent="0.4">
      <c r="A81" s="15">
        <v>158405598</v>
      </c>
      <c r="B81" t="s">
        <v>1077</v>
      </c>
      <c r="C81" t="s">
        <v>1078</v>
      </c>
      <c r="D81" t="s">
        <v>1079</v>
      </c>
      <c r="E81">
        <v>100</v>
      </c>
      <c r="F81">
        <v>38</v>
      </c>
      <c r="G81" s="68" t="s">
        <v>497</v>
      </c>
      <c r="H81" s="68">
        <v>100</v>
      </c>
      <c r="I81" s="68" t="s">
        <v>1134</v>
      </c>
    </row>
    <row r="82" spans="1:9" ht="15" thickBot="1" x14ac:dyDescent="0.4">
      <c r="A82" s="15">
        <v>97804303</v>
      </c>
      <c r="B82" t="s">
        <v>491</v>
      </c>
      <c r="C82" t="s">
        <v>492</v>
      </c>
      <c r="D82" t="s">
        <v>514</v>
      </c>
      <c r="E82">
        <v>100</v>
      </c>
      <c r="F82">
        <v>24</v>
      </c>
      <c r="G82" s="68" t="s">
        <v>456</v>
      </c>
      <c r="H82" s="68">
        <v>90</v>
      </c>
      <c r="I82" s="68" t="s">
        <v>1134</v>
      </c>
    </row>
    <row r="83" spans="1:9" ht="15" thickBot="1" x14ac:dyDescent="0.4">
      <c r="A83" s="15">
        <v>97804303</v>
      </c>
      <c r="B83" t="s">
        <v>494</v>
      </c>
      <c r="C83" t="s">
        <v>603</v>
      </c>
      <c r="D83" t="s">
        <v>604</v>
      </c>
      <c r="E83">
        <v>100</v>
      </c>
      <c r="F83">
        <v>38</v>
      </c>
      <c r="G83" s="68" t="s">
        <v>456</v>
      </c>
      <c r="H83" s="68">
        <v>100</v>
      </c>
      <c r="I83" s="68" t="s">
        <v>1134</v>
      </c>
    </row>
    <row r="84" spans="1:9" ht="15" thickBot="1" x14ac:dyDescent="0.4">
      <c r="A84" s="15">
        <v>97804303</v>
      </c>
      <c r="B84" t="s">
        <v>605</v>
      </c>
      <c r="C84" t="s">
        <v>606</v>
      </c>
      <c r="D84" t="s">
        <v>607</v>
      </c>
      <c r="E84">
        <v>100</v>
      </c>
      <c r="F84">
        <v>38</v>
      </c>
      <c r="G84" s="68" t="s">
        <v>497</v>
      </c>
      <c r="H84" s="68">
        <v>100</v>
      </c>
      <c r="I84" s="68" t="s">
        <v>1134</v>
      </c>
    </row>
    <row r="85" spans="1:9" ht="15" thickBot="1" x14ac:dyDescent="0.4">
      <c r="A85" s="15">
        <v>131173407</v>
      </c>
      <c r="B85" t="s">
        <v>491</v>
      </c>
      <c r="C85" t="s">
        <v>636</v>
      </c>
      <c r="D85" t="s">
        <v>514</v>
      </c>
      <c r="E85">
        <v>100</v>
      </c>
      <c r="F85">
        <v>38</v>
      </c>
      <c r="G85" s="68" t="s">
        <v>456</v>
      </c>
      <c r="H85" s="68">
        <v>100</v>
      </c>
      <c r="I85" s="68" t="s">
        <v>1135</v>
      </c>
    </row>
    <row r="86" spans="1:9" ht="15" thickBot="1" x14ac:dyDescent="0.4">
      <c r="A86" s="15">
        <v>131173407</v>
      </c>
      <c r="B86" t="s">
        <v>494</v>
      </c>
      <c r="C86" t="s">
        <v>840</v>
      </c>
      <c r="D86" t="s">
        <v>620</v>
      </c>
      <c r="E86">
        <v>100</v>
      </c>
      <c r="F86">
        <v>24</v>
      </c>
      <c r="G86" s="68" t="s">
        <v>497</v>
      </c>
      <c r="H86" s="68">
        <v>2</v>
      </c>
      <c r="I86" s="68" t="s">
        <v>1135</v>
      </c>
    </row>
    <row r="87" spans="1:9" ht="15" thickBot="1" x14ac:dyDescent="0.4">
      <c r="A87" s="15">
        <v>131173407</v>
      </c>
      <c r="B87" t="s">
        <v>498</v>
      </c>
      <c r="C87" t="s">
        <v>841</v>
      </c>
      <c r="D87" t="s">
        <v>842</v>
      </c>
      <c r="E87">
        <v>100</v>
      </c>
      <c r="F87">
        <v>38</v>
      </c>
      <c r="G87" s="68" t="s">
        <v>497</v>
      </c>
      <c r="H87" s="68">
        <v>45</v>
      </c>
      <c r="I87" s="68" t="s">
        <v>1135</v>
      </c>
    </row>
    <row r="88" spans="1:9" ht="15" thickBot="1" x14ac:dyDescent="0.4">
      <c r="A88" s="15">
        <v>177843652</v>
      </c>
      <c r="B88" t="s">
        <v>610</v>
      </c>
      <c r="C88" t="s">
        <v>611</v>
      </c>
      <c r="D88" t="s">
        <v>612</v>
      </c>
      <c r="E88">
        <v>100</v>
      </c>
      <c r="F88">
        <v>50</v>
      </c>
      <c r="G88" s="68" t="s">
        <v>456</v>
      </c>
      <c r="H88" s="68">
        <v>20</v>
      </c>
      <c r="I88" s="68" t="s">
        <v>1135</v>
      </c>
    </row>
    <row r="89" spans="1:9" ht="15" thickBot="1" x14ac:dyDescent="0.4">
      <c r="A89" s="15">
        <v>177843652</v>
      </c>
      <c r="B89" t="s">
        <v>613</v>
      </c>
      <c r="C89" t="s">
        <v>614</v>
      </c>
      <c r="D89" t="s">
        <v>615</v>
      </c>
      <c r="E89">
        <v>100</v>
      </c>
      <c r="F89">
        <v>50</v>
      </c>
      <c r="G89" s="68" t="s">
        <v>456</v>
      </c>
      <c r="H89" s="68">
        <v>20</v>
      </c>
      <c r="I89" s="68" t="s">
        <v>1134</v>
      </c>
    </row>
    <row r="90" spans="1:9" ht="15" thickBot="1" x14ac:dyDescent="0.4">
      <c r="A90" s="15">
        <v>130840000</v>
      </c>
      <c r="B90" t="s">
        <v>491</v>
      </c>
      <c r="C90" t="s">
        <v>492</v>
      </c>
      <c r="D90" t="s">
        <v>493</v>
      </c>
      <c r="E90">
        <v>100</v>
      </c>
      <c r="F90">
        <v>38</v>
      </c>
      <c r="G90" s="68" t="s">
        <v>456</v>
      </c>
      <c r="H90" s="68">
        <v>100</v>
      </c>
      <c r="I90" s="68" t="s">
        <v>1134</v>
      </c>
    </row>
    <row r="91" spans="1:9" ht="15" thickBot="1" x14ac:dyDescent="0.4">
      <c r="A91" s="15">
        <v>130840000</v>
      </c>
      <c r="B91" t="s">
        <v>494</v>
      </c>
      <c r="C91" t="s">
        <v>495</v>
      </c>
      <c r="D91" t="s">
        <v>802</v>
      </c>
      <c r="E91">
        <v>100</v>
      </c>
      <c r="F91">
        <v>24</v>
      </c>
      <c r="G91" s="68" t="s">
        <v>497</v>
      </c>
      <c r="H91" s="68">
        <v>90</v>
      </c>
      <c r="I91" s="68" t="s">
        <v>1134</v>
      </c>
    </row>
    <row r="92" spans="1:9" ht="15" thickBot="1" x14ac:dyDescent="0.4">
      <c r="A92" s="15">
        <v>130840000</v>
      </c>
      <c r="B92" t="s">
        <v>498</v>
      </c>
      <c r="C92" t="s">
        <v>499</v>
      </c>
      <c r="D92" t="s">
        <v>803</v>
      </c>
      <c r="E92">
        <v>100</v>
      </c>
      <c r="F92">
        <v>38</v>
      </c>
      <c r="G92" s="68" t="s">
        <v>501</v>
      </c>
      <c r="H92" s="68">
        <v>85</v>
      </c>
      <c r="I92" s="68" t="s">
        <v>1134</v>
      </c>
    </row>
    <row r="93" spans="1:9" ht="15" thickBot="1" x14ac:dyDescent="0.4">
      <c r="A93" s="15">
        <v>90495119</v>
      </c>
      <c r="B93" t="s">
        <v>491</v>
      </c>
      <c r="C93" t="s">
        <v>492</v>
      </c>
      <c r="D93" t="s">
        <v>514</v>
      </c>
      <c r="E93">
        <v>100</v>
      </c>
      <c r="F93">
        <v>38</v>
      </c>
      <c r="G93" s="68" t="s">
        <v>456</v>
      </c>
      <c r="H93" s="68">
        <v>100</v>
      </c>
      <c r="I93" s="68" t="s">
        <v>1134</v>
      </c>
    </row>
    <row r="94" spans="1:9" ht="15" thickBot="1" x14ac:dyDescent="0.4">
      <c r="A94" s="15">
        <v>90495119</v>
      </c>
      <c r="B94" t="s">
        <v>494</v>
      </c>
      <c r="C94" t="s">
        <v>840</v>
      </c>
      <c r="D94" t="s">
        <v>620</v>
      </c>
      <c r="E94">
        <v>100</v>
      </c>
      <c r="F94">
        <v>24</v>
      </c>
      <c r="G94" s="68" t="s">
        <v>497</v>
      </c>
      <c r="H94" s="68">
        <v>2</v>
      </c>
      <c r="I94" s="68" t="s">
        <v>1135</v>
      </c>
    </row>
    <row r="95" spans="1:9" ht="15" thickBot="1" x14ac:dyDescent="0.4">
      <c r="A95" s="15">
        <v>90495119</v>
      </c>
      <c r="B95" t="s">
        <v>498</v>
      </c>
      <c r="C95" t="s">
        <v>841</v>
      </c>
      <c r="D95" t="s">
        <v>842</v>
      </c>
      <c r="E95">
        <v>100</v>
      </c>
      <c r="F95">
        <v>38</v>
      </c>
      <c r="G95" s="68" t="s">
        <v>497</v>
      </c>
      <c r="H95" s="68">
        <v>45</v>
      </c>
      <c r="I95" s="68" t="s">
        <v>1134</v>
      </c>
    </row>
    <row r="96" spans="1:9" ht="15" thickBot="1" x14ac:dyDescent="0.4">
      <c r="A96" s="15">
        <v>155197633</v>
      </c>
      <c r="B96" t="s">
        <v>491</v>
      </c>
      <c r="C96" t="s">
        <v>636</v>
      </c>
      <c r="D96" t="s">
        <v>514</v>
      </c>
      <c r="E96">
        <v>100</v>
      </c>
      <c r="F96">
        <v>38</v>
      </c>
      <c r="G96" s="68" t="s">
        <v>456</v>
      </c>
      <c r="H96" s="68">
        <v>100</v>
      </c>
      <c r="I96" s="68" t="s">
        <v>1134</v>
      </c>
    </row>
    <row r="97" spans="1:9" ht="15" thickBot="1" x14ac:dyDescent="0.4">
      <c r="A97" s="15">
        <v>155197633</v>
      </c>
      <c r="B97" t="s">
        <v>494</v>
      </c>
      <c r="C97" t="s">
        <v>840</v>
      </c>
      <c r="D97" t="s">
        <v>620</v>
      </c>
      <c r="E97">
        <v>100</v>
      </c>
      <c r="F97">
        <v>24</v>
      </c>
      <c r="G97" s="68" t="s">
        <v>497</v>
      </c>
      <c r="H97" s="68">
        <v>90</v>
      </c>
      <c r="I97" s="68" t="s">
        <v>1134</v>
      </c>
    </row>
    <row r="98" spans="1:9" ht="15" thickBot="1" x14ac:dyDescent="0.4">
      <c r="A98" s="15">
        <v>155197633</v>
      </c>
      <c r="B98" t="s">
        <v>498</v>
      </c>
      <c r="C98" t="s">
        <v>841</v>
      </c>
      <c r="D98" t="s">
        <v>842</v>
      </c>
      <c r="E98">
        <v>100</v>
      </c>
      <c r="F98">
        <v>38</v>
      </c>
      <c r="G98" s="68" t="s">
        <v>497</v>
      </c>
      <c r="H98" s="68">
        <v>45</v>
      </c>
      <c r="I98" s="68" t="s">
        <v>1135</v>
      </c>
    </row>
    <row r="99" spans="1:9" ht="15" thickBot="1" x14ac:dyDescent="0.4">
      <c r="A99" s="15">
        <v>97077681</v>
      </c>
      <c r="B99" t="s">
        <v>491</v>
      </c>
      <c r="C99" t="s">
        <v>492</v>
      </c>
      <c r="D99" t="s">
        <v>514</v>
      </c>
      <c r="E99">
        <v>100</v>
      </c>
      <c r="F99">
        <v>38</v>
      </c>
      <c r="G99" s="68" t="s">
        <v>456</v>
      </c>
      <c r="H99" s="68">
        <v>100</v>
      </c>
      <c r="I99" s="68" t="s">
        <v>1134</v>
      </c>
    </row>
    <row r="100" spans="1:9" ht="15" thickBot="1" x14ac:dyDescent="0.4">
      <c r="A100" s="15">
        <v>97077681</v>
      </c>
      <c r="B100" t="s">
        <v>494</v>
      </c>
      <c r="C100" t="s">
        <v>603</v>
      </c>
      <c r="D100" t="s">
        <v>623</v>
      </c>
      <c r="E100">
        <v>100</v>
      </c>
      <c r="F100">
        <v>38</v>
      </c>
      <c r="G100" s="68" t="s">
        <v>456</v>
      </c>
      <c r="H100" s="68">
        <v>100</v>
      </c>
      <c r="I100" s="68" t="s">
        <v>1134</v>
      </c>
    </row>
    <row r="101" spans="1:9" ht="15" thickBot="1" x14ac:dyDescent="0.4">
      <c r="A101" s="15">
        <v>97077681</v>
      </c>
      <c r="B101" t="s">
        <v>498</v>
      </c>
      <c r="C101" t="s">
        <v>624</v>
      </c>
      <c r="D101" t="s">
        <v>625</v>
      </c>
      <c r="E101">
        <v>100</v>
      </c>
      <c r="F101">
        <v>24</v>
      </c>
      <c r="G101" s="68" t="s">
        <v>501</v>
      </c>
      <c r="H101" s="68">
        <v>85</v>
      </c>
      <c r="I101" s="68" t="s">
        <v>1134</v>
      </c>
    </row>
    <row r="102" spans="1:9" ht="15" thickBot="1" x14ac:dyDescent="0.4">
      <c r="A102" s="15">
        <v>89533813</v>
      </c>
      <c r="B102" t="s">
        <v>491</v>
      </c>
      <c r="C102" t="s">
        <v>492</v>
      </c>
      <c r="D102" t="s">
        <v>628</v>
      </c>
      <c r="E102">
        <v>100</v>
      </c>
      <c r="F102">
        <v>38</v>
      </c>
      <c r="G102" s="68" t="s">
        <v>497</v>
      </c>
      <c r="H102" s="68">
        <v>100</v>
      </c>
      <c r="I102" s="68" t="s">
        <v>1134</v>
      </c>
    </row>
    <row r="103" spans="1:9" ht="15" thickBot="1" x14ac:dyDescent="0.4">
      <c r="A103" s="15">
        <v>89533813</v>
      </c>
      <c r="B103" t="s">
        <v>584</v>
      </c>
      <c r="C103" t="s">
        <v>603</v>
      </c>
      <c r="D103" t="s">
        <v>623</v>
      </c>
      <c r="E103">
        <v>100</v>
      </c>
      <c r="F103">
        <v>38</v>
      </c>
      <c r="G103" s="68" t="s">
        <v>456</v>
      </c>
      <c r="H103" s="68">
        <v>100</v>
      </c>
      <c r="I103" s="68" t="s">
        <v>1134</v>
      </c>
    </row>
    <row r="104" spans="1:9" ht="15" thickBot="1" x14ac:dyDescent="0.4">
      <c r="A104" s="15">
        <v>89533813</v>
      </c>
      <c r="B104" t="s">
        <v>498</v>
      </c>
      <c r="C104" t="s">
        <v>606</v>
      </c>
      <c r="D104" t="s">
        <v>629</v>
      </c>
      <c r="E104">
        <v>100</v>
      </c>
      <c r="F104">
        <v>24</v>
      </c>
      <c r="G104" s="68" t="s">
        <v>497</v>
      </c>
      <c r="H104" s="68">
        <v>100</v>
      </c>
      <c r="I104" s="68" t="s">
        <v>1134</v>
      </c>
    </row>
    <row r="105" spans="1:9" ht="15" thickBot="1" x14ac:dyDescent="0.4">
      <c r="A105" s="15">
        <v>139338243</v>
      </c>
      <c r="B105" t="s">
        <v>491</v>
      </c>
      <c r="C105" t="s">
        <v>632</v>
      </c>
      <c r="D105" t="s">
        <v>514</v>
      </c>
      <c r="E105">
        <v>100</v>
      </c>
      <c r="F105">
        <v>38</v>
      </c>
      <c r="G105" s="68" t="s">
        <v>456</v>
      </c>
      <c r="H105" s="68">
        <v>100</v>
      </c>
      <c r="I105" s="68" t="s">
        <v>1134</v>
      </c>
    </row>
    <row r="106" spans="1:9" ht="15" thickBot="1" x14ac:dyDescent="0.4">
      <c r="A106" s="15">
        <v>139338243</v>
      </c>
      <c r="B106" t="s">
        <v>584</v>
      </c>
      <c r="C106" t="s">
        <v>633</v>
      </c>
      <c r="D106" t="s">
        <v>586</v>
      </c>
      <c r="E106">
        <v>100</v>
      </c>
      <c r="F106">
        <v>38</v>
      </c>
      <c r="G106" s="68" t="s">
        <v>456</v>
      </c>
      <c r="H106" s="68">
        <v>100</v>
      </c>
      <c r="I106" s="68" t="s">
        <v>1134</v>
      </c>
    </row>
    <row r="107" spans="1:9" ht="15" thickBot="1" x14ac:dyDescent="0.4">
      <c r="A107" s="15">
        <v>139338243</v>
      </c>
      <c r="B107" t="s">
        <v>587</v>
      </c>
      <c r="C107" t="s">
        <v>588</v>
      </c>
      <c r="D107" t="s">
        <v>634</v>
      </c>
      <c r="E107">
        <v>100</v>
      </c>
      <c r="F107">
        <v>24</v>
      </c>
      <c r="G107" s="68" t="s">
        <v>590</v>
      </c>
      <c r="H107" s="68">
        <v>13</v>
      </c>
      <c r="I107" s="68" t="s">
        <v>1134</v>
      </c>
    </row>
    <row r="108" spans="1:9" ht="15" thickBot="1" x14ac:dyDescent="0.4">
      <c r="A108" s="15">
        <v>192446872</v>
      </c>
      <c r="B108" t="s">
        <v>970</v>
      </c>
      <c r="C108" t="s">
        <v>971</v>
      </c>
      <c r="D108" t="s">
        <v>972</v>
      </c>
      <c r="E108">
        <v>100</v>
      </c>
      <c r="F108">
        <v>25</v>
      </c>
      <c r="G108" s="68" t="s">
        <v>456</v>
      </c>
      <c r="H108" s="68">
        <v>100</v>
      </c>
      <c r="I108" s="68" t="s">
        <v>1134</v>
      </c>
    </row>
    <row r="109" spans="1:9" ht="15" thickBot="1" x14ac:dyDescent="0.4">
      <c r="A109" s="15">
        <v>192446872</v>
      </c>
      <c r="B109" t="s">
        <v>974</v>
      </c>
      <c r="C109" t="s">
        <v>975</v>
      </c>
      <c r="D109" t="s">
        <v>976</v>
      </c>
      <c r="E109">
        <v>100</v>
      </c>
      <c r="F109">
        <v>25</v>
      </c>
      <c r="G109" s="68" t="s">
        <v>456</v>
      </c>
      <c r="H109" s="68">
        <v>100</v>
      </c>
      <c r="I109" s="68" t="s">
        <v>1134</v>
      </c>
    </row>
    <row r="110" spans="1:9" ht="15" thickBot="1" x14ac:dyDescent="0.4">
      <c r="A110" s="15">
        <v>192446872</v>
      </c>
      <c r="B110" t="s">
        <v>977</v>
      </c>
      <c r="C110" t="s">
        <v>978</v>
      </c>
      <c r="D110" t="s">
        <v>979</v>
      </c>
      <c r="E110">
        <v>100</v>
      </c>
      <c r="F110">
        <v>50</v>
      </c>
      <c r="G110" s="68" t="s">
        <v>456</v>
      </c>
      <c r="H110" s="68">
        <v>100</v>
      </c>
      <c r="I110" s="68" t="s">
        <v>1134</v>
      </c>
    </row>
    <row r="111" spans="1:9" ht="15" thickBot="1" x14ac:dyDescent="0.4">
      <c r="A111" s="15">
        <v>259363608</v>
      </c>
      <c r="B111" t="s">
        <v>491</v>
      </c>
      <c r="C111" t="s">
        <v>492</v>
      </c>
      <c r="D111" t="s">
        <v>514</v>
      </c>
      <c r="E111">
        <v>100</v>
      </c>
      <c r="F111">
        <v>24</v>
      </c>
      <c r="G111" s="68" t="s">
        <v>456</v>
      </c>
      <c r="H111" s="68">
        <v>100</v>
      </c>
      <c r="I111" s="68" t="s">
        <v>1134</v>
      </c>
    </row>
    <row r="112" spans="1:9" ht="15" thickBot="1" x14ac:dyDescent="0.4">
      <c r="A112" s="15">
        <v>259363608</v>
      </c>
      <c r="B112" t="s">
        <v>584</v>
      </c>
      <c r="C112" t="s">
        <v>637</v>
      </c>
      <c r="D112" t="s">
        <v>496</v>
      </c>
      <c r="E112">
        <v>100</v>
      </c>
      <c r="F112">
        <v>38</v>
      </c>
      <c r="G112" s="68" t="s">
        <v>497</v>
      </c>
      <c r="H112" s="68">
        <v>90</v>
      </c>
      <c r="I112" s="68" t="s">
        <v>1134</v>
      </c>
    </row>
    <row r="113" spans="1:9" ht="15" thickBot="1" x14ac:dyDescent="0.4">
      <c r="A113" s="15">
        <v>259363608</v>
      </c>
      <c r="B113" t="s">
        <v>498</v>
      </c>
      <c r="C113" t="s">
        <v>499</v>
      </c>
      <c r="D113" t="s">
        <v>500</v>
      </c>
      <c r="E113">
        <v>100</v>
      </c>
      <c r="F113">
        <v>38</v>
      </c>
      <c r="G113" s="68" t="s">
        <v>501</v>
      </c>
      <c r="H113" s="68">
        <v>85</v>
      </c>
      <c r="I113" s="68" t="s">
        <v>1134</v>
      </c>
    </row>
    <row r="114" spans="1:9" ht="15" thickBot="1" x14ac:dyDescent="0.4">
      <c r="A114" s="15">
        <v>136574124</v>
      </c>
      <c r="B114" t="s">
        <v>491</v>
      </c>
      <c r="C114" t="s">
        <v>636</v>
      </c>
      <c r="D114" t="s">
        <v>493</v>
      </c>
      <c r="E114">
        <v>100</v>
      </c>
      <c r="F114">
        <v>38</v>
      </c>
      <c r="G114" s="68" t="s">
        <v>456</v>
      </c>
      <c r="H114" s="68">
        <v>100</v>
      </c>
      <c r="I114" s="68" t="s">
        <v>1134</v>
      </c>
    </row>
    <row r="115" spans="1:9" ht="15" thickBot="1" x14ac:dyDescent="0.4">
      <c r="A115" s="15">
        <v>136574124</v>
      </c>
      <c r="B115" t="s">
        <v>584</v>
      </c>
      <c r="C115" t="s">
        <v>637</v>
      </c>
      <c r="D115" t="s">
        <v>638</v>
      </c>
      <c r="E115">
        <v>100</v>
      </c>
      <c r="F115">
        <v>38</v>
      </c>
      <c r="G115" s="68" t="s">
        <v>497</v>
      </c>
      <c r="H115" s="68">
        <v>85</v>
      </c>
      <c r="I115" s="68" t="s">
        <v>1134</v>
      </c>
    </row>
    <row r="116" spans="1:9" ht="15" thickBot="1" x14ac:dyDescent="0.4">
      <c r="A116" s="15">
        <v>136574124</v>
      </c>
      <c r="B116" t="s">
        <v>587</v>
      </c>
      <c r="C116" t="s">
        <v>639</v>
      </c>
      <c r="D116" t="s">
        <v>640</v>
      </c>
      <c r="E116">
        <v>100</v>
      </c>
      <c r="F116">
        <v>24</v>
      </c>
      <c r="G116" s="68" t="s">
        <v>497</v>
      </c>
      <c r="H116" s="68">
        <v>80</v>
      </c>
      <c r="I116" s="68" t="s">
        <v>1134</v>
      </c>
    </row>
    <row r="117" spans="1:9" ht="15" thickBot="1" x14ac:dyDescent="0.4">
      <c r="A117" s="15">
        <v>98076123</v>
      </c>
      <c r="B117" t="s">
        <v>642</v>
      </c>
      <c r="C117" t="s">
        <v>643</v>
      </c>
      <c r="D117" t="s">
        <v>644</v>
      </c>
      <c r="E117">
        <v>100</v>
      </c>
      <c r="F117">
        <v>25</v>
      </c>
      <c r="G117" s="68" t="s">
        <v>456</v>
      </c>
      <c r="H117" s="68">
        <v>100</v>
      </c>
      <c r="I117" s="68" t="s">
        <v>1134</v>
      </c>
    </row>
    <row r="118" spans="1:9" ht="15" thickBot="1" x14ac:dyDescent="0.4">
      <c r="A118" s="15">
        <v>98076123</v>
      </c>
      <c r="B118" t="s">
        <v>645</v>
      </c>
      <c r="C118" t="s">
        <v>646</v>
      </c>
      <c r="D118" t="s">
        <v>647</v>
      </c>
      <c r="E118">
        <v>100</v>
      </c>
      <c r="F118">
        <v>25</v>
      </c>
      <c r="G118" s="68" t="s">
        <v>456</v>
      </c>
      <c r="H118" s="68">
        <v>100</v>
      </c>
      <c r="I118" s="68" t="s">
        <v>1134</v>
      </c>
    </row>
    <row r="119" spans="1:9" ht="15" thickBot="1" x14ac:dyDescent="0.4">
      <c r="A119" s="15">
        <v>98076123</v>
      </c>
      <c r="B119" t="s">
        <v>648</v>
      </c>
      <c r="C119" t="s">
        <v>649</v>
      </c>
      <c r="D119" t="s">
        <v>650</v>
      </c>
      <c r="E119">
        <v>100</v>
      </c>
      <c r="F119">
        <v>50</v>
      </c>
      <c r="G119" s="68" t="s">
        <v>497</v>
      </c>
      <c r="H119" s="68">
        <v>85</v>
      </c>
      <c r="I119" s="68" t="s">
        <v>1134</v>
      </c>
    </row>
    <row r="120" spans="1:9" ht="15" thickBot="1" x14ac:dyDescent="0.4">
      <c r="A120" s="45" t="s">
        <v>373</v>
      </c>
      <c r="B120" t="s">
        <v>491</v>
      </c>
      <c r="C120" t="s">
        <v>683</v>
      </c>
      <c r="D120" t="s">
        <v>684</v>
      </c>
      <c r="E120">
        <v>100</v>
      </c>
      <c r="F120">
        <v>24</v>
      </c>
      <c r="G120" s="68" t="s">
        <v>456</v>
      </c>
      <c r="H120" s="68">
        <v>100</v>
      </c>
      <c r="I120" s="68" t="s">
        <v>1134</v>
      </c>
    </row>
    <row r="121" spans="1:9" ht="15" thickBot="1" x14ac:dyDescent="0.4">
      <c r="A121" s="45" t="s">
        <v>373</v>
      </c>
      <c r="B121" t="s">
        <v>685</v>
      </c>
      <c r="C121" t="s">
        <v>686</v>
      </c>
      <c r="D121" t="s">
        <v>687</v>
      </c>
      <c r="E121">
        <v>100</v>
      </c>
      <c r="F121">
        <v>38</v>
      </c>
      <c r="G121" s="68" t="s">
        <v>497</v>
      </c>
      <c r="H121" s="68">
        <v>90</v>
      </c>
      <c r="I121" s="68" t="s">
        <v>1134</v>
      </c>
    </row>
    <row r="122" spans="1:9" ht="15" thickBot="1" x14ac:dyDescent="0.4">
      <c r="A122" s="45" t="s">
        <v>373</v>
      </c>
      <c r="B122" t="s">
        <v>688</v>
      </c>
      <c r="C122" t="s">
        <v>689</v>
      </c>
      <c r="D122" t="s">
        <v>690</v>
      </c>
      <c r="E122">
        <v>100</v>
      </c>
      <c r="F122">
        <v>38</v>
      </c>
      <c r="G122" s="68" t="s">
        <v>501</v>
      </c>
      <c r="H122" s="68">
        <v>85</v>
      </c>
      <c r="I122" s="68" t="s">
        <v>1134</v>
      </c>
    </row>
    <row r="123" spans="1:9" ht="15" thickBot="1" x14ac:dyDescent="0.4">
      <c r="A123" s="15">
        <v>163806606</v>
      </c>
      <c r="B123" t="s">
        <v>491</v>
      </c>
      <c r="C123" t="s">
        <v>492</v>
      </c>
      <c r="D123" t="s">
        <v>514</v>
      </c>
      <c r="E123">
        <v>100</v>
      </c>
      <c r="F123">
        <v>38</v>
      </c>
      <c r="G123" s="68" t="s">
        <v>456</v>
      </c>
      <c r="H123" s="68">
        <v>100</v>
      </c>
      <c r="I123" s="68" t="s">
        <v>1134</v>
      </c>
    </row>
    <row r="124" spans="1:9" ht="15" thickBot="1" x14ac:dyDescent="0.4">
      <c r="A124" s="15">
        <v>163806606</v>
      </c>
      <c r="B124" t="s">
        <v>494</v>
      </c>
      <c r="C124" t="s">
        <v>840</v>
      </c>
      <c r="D124" t="s">
        <v>620</v>
      </c>
      <c r="E124">
        <v>100</v>
      </c>
      <c r="F124">
        <v>24</v>
      </c>
      <c r="G124" s="68" t="s">
        <v>497</v>
      </c>
      <c r="H124" s="68">
        <v>2</v>
      </c>
      <c r="I124" s="68" t="s">
        <v>1135</v>
      </c>
    </row>
    <row r="125" spans="1:9" ht="15" thickBot="1" x14ac:dyDescent="0.4">
      <c r="A125" s="15">
        <v>163806606</v>
      </c>
      <c r="B125" t="s">
        <v>498</v>
      </c>
      <c r="C125" t="s">
        <v>841</v>
      </c>
      <c r="D125" t="s">
        <v>842</v>
      </c>
      <c r="E125">
        <v>100</v>
      </c>
      <c r="F125">
        <v>38</v>
      </c>
      <c r="G125" s="68" t="s">
        <v>497</v>
      </c>
      <c r="H125" s="68">
        <v>45</v>
      </c>
      <c r="I125" s="68" t="s">
        <v>1134</v>
      </c>
    </row>
    <row r="126" spans="1:9" ht="15" thickBot="1" x14ac:dyDescent="0.4">
      <c r="A126" s="15">
        <v>132711682</v>
      </c>
      <c r="B126" t="s">
        <v>491</v>
      </c>
      <c r="C126" t="s">
        <v>683</v>
      </c>
      <c r="D126" t="s">
        <v>684</v>
      </c>
      <c r="E126">
        <v>100</v>
      </c>
      <c r="F126">
        <v>24</v>
      </c>
      <c r="G126" s="68" t="s">
        <v>456</v>
      </c>
      <c r="H126" s="68">
        <v>100</v>
      </c>
      <c r="I126" s="68" t="s">
        <v>1134</v>
      </c>
    </row>
    <row r="127" spans="1:9" ht="15" thickBot="1" x14ac:dyDescent="0.4">
      <c r="A127" s="15">
        <v>132711682</v>
      </c>
      <c r="B127" t="s">
        <v>685</v>
      </c>
      <c r="C127" t="s">
        <v>686</v>
      </c>
      <c r="D127" t="s">
        <v>687</v>
      </c>
      <c r="E127">
        <v>100</v>
      </c>
      <c r="F127">
        <v>38</v>
      </c>
      <c r="G127" s="68" t="s">
        <v>497</v>
      </c>
      <c r="H127" s="68">
        <v>90</v>
      </c>
      <c r="I127" s="68" t="s">
        <v>1134</v>
      </c>
    </row>
    <row r="128" spans="1:9" ht="15" thickBot="1" x14ac:dyDescent="0.4">
      <c r="A128" s="15">
        <v>132711682</v>
      </c>
      <c r="B128" t="s">
        <v>688</v>
      </c>
      <c r="C128" t="s">
        <v>689</v>
      </c>
      <c r="D128" t="s">
        <v>690</v>
      </c>
      <c r="E128">
        <v>100</v>
      </c>
      <c r="F128">
        <v>38</v>
      </c>
      <c r="G128" s="68" t="s">
        <v>501</v>
      </c>
      <c r="H128" s="68">
        <v>85</v>
      </c>
      <c r="I128" s="68" t="s">
        <v>1134</v>
      </c>
    </row>
    <row r="129" spans="1:9" ht="15" thickBot="1" x14ac:dyDescent="0.4">
      <c r="A129" s="15">
        <v>70377810</v>
      </c>
      <c r="B129" t="s">
        <v>652</v>
      </c>
      <c r="C129" t="s">
        <v>636</v>
      </c>
      <c r="D129" t="s">
        <v>514</v>
      </c>
      <c r="E129">
        <v>100</v>
      </c>
      <c r="F129">
        <v>38</v>
      </c>
      <c r="G129" s="68" t="s">
        <v>456</v>
      </c>
      <c r="H129" s="68">
        <v>100</v>
      </c>
      <c r="I129" s="68" t="s">
        <v>1135</v>
      </c>
    </row>
    <row r="130" spans="1:9" ht="15" thickBot="1" x14ac:dyDescent="0.4">
      <c r="A130" s="15">
        <v>70377810</v>
      </c>
      <c r="B130" t="s">
        <v>584</v>
      </c>
      <c r="C130" t="s">
        <v>653</v>
      </c>
      <c r="D130" t="s">
        <v>654</v>
      </c>
      <c r="E130">
        <v>100</v>
      </c>
      <c r="F130">
        <v>24</v>
      </c>
      <c r="G130" s="68" t="s">
        <v>497</v>
      </c>
      <c r="H130" s="68">
        <v>2</v>
      </c>
      <c r="I130" s="68" t="s">
        <v>1135</v>
      </c>
    </row>
    <row r="131" spans="1:9" ht="15" thickBot="1" x14ac:dyDescent="0.4">
      <c r="A131" s="15">
        <v>70377810</v>
      </c>
      <c r="B131" t="s">
        <v>587</v>
      </c>
      <c r="C131" t="s">
        <v>655</v>
      </c>
      <c r="D131" t="s">
        <v>656</v>
      </c>
      <c r="E131">
        <v>100</v>
      </c>
      <c r="F131">
        <v>38</v>
      </c>
      <c r="G131" s="68" t="s">
        <v>497</v>
      </c>
      <c r="H131" s="68">
        <v>45</v>
      </c>
      <c r="I131" s="68" t="s">
        <v>1134</v>
      </c>
    </row>
    <row r="132" spans="1:9" ht="15" thickBot="1" x14ac:dyDescent="0.4">
      <c r="A132" s="15" t="s">
        <v>375</v>
      </c>
      <c r="B132" t="s">
        <v>660</v>
      </c>
      <c r="C132" t="s">
        <v>661</v>
      </c>
      <c r="D132" t="s">
        <v>662</v>
      </c>
      <c r="E132">
        <v>100</v>
      </c>
      <c r="F132">
        <v>25</v>
      </c>
      <c r="G132" s="68" t="s">
        <v>663</v>
      </c>
      <c r="H132" s="68">
        <v>100</v>
      </c>
      <c r="I132" s="68" t="s">
        <v>1134</v>
      </c>
    </row>
    <row r="133" spans="1:9" ht="15" thickBot="1" x14ac:dyDescent="0.4">
      <c r="A133" s="15" t="s">
        <v>375</v>
      </c>
      <c r="B133" t="s">
        <v>664</v>
      </c>
      <c r="C133" t="s">
        <v>665</v>
      </c>
      <c r="D133" t="s">
        <v>666</v>
      </c>
      <c r="E133">
        <v>100</v>
      </c>
      <c r="F133">
        <v>25</v>
      </c>
      <c r="G133" s="68" t="s">
        <v>663</v>
      </c>
      <c r="H133" s="68">
        <v>100</v>
      </c>
      <c r="I133" s="68" t="s">
        <v>1134</v>
      </c>
    </row>
    <row r="134" spans="1:9" ht="15" thickBot="1" x14ac:dyDescent="0.4">
      <c r="A134" s="15" t="s">
        <v>375</v>
      </c>
      <c r="B134" t="s">
        <v>667</v>
      </c>
      <c r="C134" t="s">
        <v>668</v>
      </c>
      <c r="D134" t="s">
        <v>669</v>
      </c>
      <c r="E134">
        <v>100</v>
      </c>
      <c r="F134">
        <v>50</v>
      </c>
      <c r="G134" s="68" t="s">
        <v>663</v>
      </c>
      <c r="H134" s="68">
        <v>100</v>
      </c>
      <c r="I134" s="68" t="s">
        <v>1134</v>
      </c>
    </row>
    <row r="135" spans="1:9" ht="15" thickBot="1" x14ac:dyDescent="0.4">
      <c r="A135" s="15">
        <v>98983732</v>
      </c>
      <c r="B135" t="s">
        <v>673</v>
      </c>
      <c r="C135" t="s">
        <v>674</v>
      </c>
      <c r="D135" t="s">
        <v>675</v>
      </c>
      <c r="E135">
        <v>100</v>
      </c>
      <c r="F135">
        <v>34</v>
      </c>
      <c r="G135" s="68" t="s">
        <v>456</v>
      </c>
      <c r="H135" s="68">
        <v>9517510000</v>
      </c>
      <c r="I135" s="68" t="s">
        <v>1135</v>
      </c>
    </row>
    <row r="136" spans="1:9" ht="15" thickBot="1" x14ac:dyDescent="0.4">
      <c r="A136" s="15">
        <v>98983732</v>
      </c>
      <c r="B136" t="s">
        <v>491</v>
      </c>
      <c r="C136" t="s">
        <v>676</v>
      </c>
      <c r="D136" t="s">
        <v>677</v>
      </c>
      <c r="E136">
        <v>100</v>
      </c>
      <c r="F136">
        <v>33</v>
      </c>
      <c r="G136" s="68" t="s">
        <v>456</v>
      </c>
      <c r="H136" s="68">
        <v>100</v>
      </c>
      <c r="I136" s="68" t="s">
        <v>1134</v>
      </c>
    </row>
    <row r="137" spans="1:9" ht="15" thickBot="1" x14ac:dyDescent="0.4">
      <c r="A137" s="15">
        <v>98983732</v>
      </c>
      <c r="B137" t="s">
        <v>678</v>
      </c>
      <c r="C137" t="s">
        <v>679</v>
      </c>
      <c r="D137" t="s">
        <v>680</v>
      </c>
      <c r="E137">
        <v>100</v>
      </c>
      <c r="F137">
        <v>33</v>
      </c>
      <c r="G137" s="68" t="s">
        <v>456</v>
      </c>
      <c r="H137" s="68">
        <v>100</v>
      </c>
      <c r="I137" s="68" t="s">
        <v>1134</v>
      </c>
    </row>
    <row r="138" spans="1:9" x14ac:dyDescent="0.35">
      <c r="A138" s="46">
        <v>133686851</v>
      </c>
      <c r="B138" t="s">
        <v>491</v>
      </c>
      <c r="C138" t="s">
        <v>683</v>
      </c>
      <c r="D138" t="s">
        <v>684</v>
      </c>
      <c r="E138">
        <v>100</v>
      </c>
      <c r="F138">
        <v>24</v>
      </c>
      <c r="G138" s="68" t="s">
        <v>456</v>
      </c>
      <c r="H138" s="68">
        <v>100</v>
      </c>
      <c r="I138" s="68" t="s">
        <v>1134</v>
      </c>
    </row>
    <row r="139" spans="1:9" x14ac:dyDescent="0.35">
      <c r="A139" s="46">
        <v>133686851</v>
      </c>
      <c r="B139" t="s">
        <v>685</v>
      </c>
      <c r="C139" t="s">
        <v>686</v>
      </c>
      <c r="D139" t="s">
        <v>687</v>
      </c>
      <c r="E139">
        <v>100</v>
      </c>
      <c r="F139">
        <v>38</v>
      </c>
      <c r="G139" s="68" t="s">
        <v>497</v>
      </c>
      <c r="H139" s="68">
        <v>90</v>
      </c>
      <c r="I139" s="68" t="s">
        <v>1134</v>
      </c>
    </row>
    <row r="140" spans="1:9" ht="15" thickBot="1" x14ac:dyDescent="0.4">
      <c r="A140" s="46">
        <v>133686851</v>
      </c>
      <c r="B140" t="s">
        <v>688</v>
      </c>
      <c r="C140" t="s">
        <v>689</v>
      </c>
      <c r="D140" t="s">
        <v>690</v>
      </c>
      <c r="E140">
        <v>100</v>
      </c>
      <c r="F140">
        <v>38</v>
      </c>
      <c r="G140" s="68" t="s">
        <v>501</v>
      </c>
      <c r="H140" s="68">
        <v>85</v>
      </c>
      <c r="I140" s="68" t="s">
        <v>1134</v>
      </c>
    </row>
    <row r="141" spans="1:9" ht="15" thickBot="1" x14ac:dyDescent="0.4">
      <c r="A141" s="15">
        <v>88040651</v>
      </c>
      <c r="B141" t="s">
        <v>491</v>
      </c>
      <c r="C141" t="s">
        <v>492</v>
      </c>
      <c r="D141" t="s">
        <v>514</v>
      </c>
      <c r="E141">
        <v>100</v>
      </c>
      <c r="F141">
        <v>38</v>
      </c>
      <c r="G141" s="68" t="s">
        <v>456</v>
      </c>
      <c r="H141" s="68">
        <v>100</v>
      </c>
      <c r="I141" s="68" t="s">
        <v>1134</v>
      </c>
    </row>
    <row r="142" spans="1:9" ht="15" thickBot="1" x14ac:dyDescent="0.4">
      <c r="A142" s="15">
        <v>88040651</v>
      </c>
      <c r="B142" t="s">
        <v>494</v>
      </c>
      <c r="C142" t="s">
        <v>840</v>
      </c>
      <c r="D142" t="s">
        <v>620</v>
      </c>
      <c r="E142">
        <v>100</v>
      </c>
      <c r="F142">
        <v>24</v>
      </c>
      <c r="G142" s="68" t="s">
        <v>497</v>
      </c>
      <c r="H142" s="68">
        <v>2</v>
      </c>
      <c r="I142" s="68" t="s">
        <v>1135</v>
      </c>
    </row>
    <row r="143" spans="1:9" ht="15" thickBot="1" x14ac:dyDescent="0.4">
      <c r="A143" s="15">
        <v>88040651</v>
      </c>
      <c r="B143" t="s">
        <v>498</v>
      </c>
      <c r="C143" t="s">
        <v>841</v>
      </c>
      <c r="D143" t="s">
        <v>842</v>
      </c>
      <c r="E143">
        <v>100</v>
      </c>
      <c r="F143">
        <v>38</v>
      </c>
      <c r="G143" s="68" t="s">
        <v>497</v>
      </c>
      <c r="H143" s="68">
        <v>45</v>
      </c>
      <c r="I143" s="68" t="s">
        <v>1134</v>
      </c>
    </row>
    <row r="144" spans="1:9" ht="15" thickBot="1" x14ac:dyDescent="0.4">
      <c r="A144" s="15">
        <v>90469177</v>
      </c>
      <c r="B144" t="s">
        <v>491</v>
      </c>
      <c r="C144" t="s">
        <v>492</v>
      </c>
      <c r="D144" t="s">
        <v>514</v>
      </c>
      <c r="E144">
        <v>100</v>
      </c>
      <c r="F144">
        <v>38</v>
      </c>
      <c r="G144" s="68" t="s">
        <v>456</v>
      </c>
      <c r="H144" s="68">
        <v>100</v>
      </c>
      <c r="I144" s="68" t="s">
        <v>1134</v>
      </c>
    </row>
    <row r="145" spans="1:9" ht="15" thickBot="1" x14ac:dyDescent="0.4">
      <c r="A145" s="15">
        <v>90469177</v>
      </c>
      <c r="B145" t="s">
        <v>494</v>
      </c>
      <c r="C145" t="s">
        <v>840</v>
      </c>
      <c r="D145" t="s">
        <v>620</v>
      </c>
      <c r="E145">
        <v>100</v>
      </c>
      <c r="F145">
        <v>24</v>
      </c>
      <c r="G145" s="68" t="s">
        <v>497</v>
      </c>
      <c r="H145" s="68">
        <v>2</v>
      </c>
      <c r="I145" s="68" t="s">
        <v>1135</v>
      </c>
    </row>
    <row r="146" spans="1:9" ht="15" thickBot="1" x14ac:dyDescent="0.4">
      <c r="A146" s="15">
        <v>90469177</v>
      </c>
      <c r="B146" t="s">
        <v>498</v>
      </c>
      <c r="C146" t="s">
        <v>841</v>
      </c>
      <c r="D146" t="s">
        <v>842</v>
      </c>
      <c r="E146">
        <v>100</v>
      </c>
      <c r="F146">
        <v>38</v>
      </c>
      <c r="G146" s="68" t="s">
        <v>497</v>
      </c>
      <c r="H146" s="68">
        <v>45</v>
      </c>
      <c r="I146" s="68" t="s">
        <v>1134</v>
      </c>
    </row>
    <row r="147" spans="1:9" ht="15" thickBot="1" x14ac:dyDescent="0.4">
      <c r="A147" s="15">
        <v>73010977</v>
      </c>
      <c r="B147" t="s">
        <v>926</v>
      </c>
      <c r="C147" t="s">
        <v>927</v>
      </c>
      <c r="D147" t="s">
        <v>928</v>
      </c>
      <c r="E147">
        <v>100</v>
      </c>
      <c r="F147">
        <v>13</v>
      </c>
      <c r="G147" s="68" t="s">
        <v>456</v>
      </c>
      <c r="H147" s="68">
        <v>100</v>
      </c>
      <c r="I147" s="68" t="s">
        <v>1134</v>
      </c>
    </row>
    <row r="148" spans="1:9" ht="15" thickBot="1" x14ac:dyDescent="0.4">
      <c r="A148" s="15">
        <v>73010977</v>
      </c>
      <c r="B148" t="s">
        <v>929</v>
      </c>
      <c r="C148" t="s">
        <v>930</v>
      </c>
      <c r="D148" t="s">
        <v>931</v>
      </c>
      <c r="E148">
        <v>100</v>
      </c>
      <c r="F148">
        <v>74</v>
      </c>
      <c r="G148" s="68" t="s">
        <v>456</v>
      </c>
      <c r="H148" s="68">
        <v>100</v>
      </c>
      <c r="I148" s="68" t="s">
        <v>1134</v>
      </c>
    </row>
    <row r="149" spans="1:9" ht="15" thickBot="1" x14ac:dyDescent="0.4">
      <c r="A149" s="15">
        <v>73010977</v>
      </c>
      <c r="B149" t="s">
        <v>932</v>
      </c>
      <c r="C149" t="s">
        <v>933</v>
      </c>
      <c r="D149" t="s">
        <v>934</v>
      </c>
      <c r="E149">
        <v>100</v>
      </c>
      <c r="F149">
        <v>13</v>
      </c>
      <c r="G149" s="68" t="s">
        <v>456</v>
      </c>
      <c r="H149" s="68">
        <v>100</v>
      </c>
      <c r="I149" s="68" t="s">
        <v>1134</v>
      </c>
    </row>
    <row r="150" spans="1:9" ht="15" thickBot="1" x14ac:dyDescent="0.4">
      <c r="A150" s="15" t="s">
        <v>691</v>
      </c>
      <c r="B150" t="s">
        <v>694</v>
      </c>
      <c r="C150" t="s">
        <v>695</v>
      </c>
      <c r="D150" t="s">
        <v>696</v>
      </c>
      <c r="E150">
        <v>100</v>
      </c>
      <c r="F150">
        <v>38</v>
      </c>
      <c r="G150" s="68" t="s">
        <v>497</v>
      </c>
      <c r="H150" s="68">
        <v>90</v>
      </c>
      <c r="I150" s="68" t="s">
        <v>1134</v>
      </c>
    </row>
    <row r="151" spans="1:9" ht="15" thickBot="1" x14ac:dyDescent="0.4">
      <c r="A151" s="15" t="s">
        <v>691</v>
      </c>
      <c r="B151" t="s">
        <v>491</v>
      </c>
      <c r="C151" t="s">
        <v>697</v>
      </c>
      <c r="D151" t="s">
        <v>698</v>
      </c>
      <c r="E151">
        <v>100</v>
      </c>
      <c r="F151">
        <v>24</v>
      </c>
      <c r="G151" s="68" t="s">
        <v>497</v>
      </c>
      <c r="H151" s="68">
        <v>90</v>
      </c>
      <c r="I151" s="68" t="s">
        <v>1135</v>
      </c>
    </row>
    <row r="152" spans="1:9" ht="15" thickBot="1" x14ac:dyDescent="0.4">
      <c r="A152" s="15" t="s">
        <v>691</v>
      </c>
      <c r="B152" t="s">
        <v>699</v>
      </c>
      <c r="C152" t="s">
        <v>700</v>
      </c>
      <c r="D152" t="s">
        <v>701</v>
      </c>
      <c r="E152">
        <v>100</v>
      </c>
      <c r="F152">
        <v>38</v>
      </c>
      <c r="G152" s="68" t="s">
        <v>497</v>
      </c>
      <c r="H152" s="68">
        <v>90</v>
      </c>
      <c r="I152" s="68" t="s">
        <v>1134</v>
      </c>
    </row>
    <row r="153" spans="1:9" ht="15" thickBot="1" x14ac:dyDescent="0.4">
      <c r="A153" s="15">
        <v>170859634</v>
      </c>
      <c r="B153" t="s">
        <v>491</v>
      </c>
      <c r="C153" t="s">
        <v>676</v>
      </c>
      <c r="D153" t="s">
        <v>1006</v>
      </c>
      <c r="E153">
        <v>100</v>
      </c>
      <c r="F153">
        <v>38</v>
      </c>
      <c r="G153" s="68" t="s">
        <v>456</v>
      </c>
      <c r="H153" s="68">
        <v>100</v>
      </c>
      <c r="I153" s="68" t="s">
        <v>1134</v>
      </c>
    </row>
    <row r="154" spans="1:9" ht="15" thickBot="1" x14ac:dyDescent="0.4">
      <c r="A154" s="15">
        <v>170859634</v>
      </c>
      <c r="B154" t="s">
        <v>1007</v>
      </c>
      <c r="C154" t="s">
        <v>1008</v>
      </c>
      <c r="D154" t="s">
        <v>1009</v>
      </c>
      <c r="E154">
        <v>100</v>
      </c>
      <c r="F154">
        <v>24</v>
      </c>
      <c r="G154" s="68" t="s">
        <v>456</v>
      </c>
      <c r="H154" s="68">
        <v>100</v>
      </c>
      <c r="I154" s="68" t="s">
        <v>1134</v>
      </c>
    </row>
    <row r="155" spans="1:9" ht="15" thickBot="1" x14ac:dyDescent="0.4">
      <c r="A155" s="15">
        <v>170859634</v>
      </c>
      <c r="B155" t="s">
        <v>1010</v>
      </c>
      <c r="C155" t="s">
        <v>1011</v>
      </c>
      <c r="D155" t="s">
        <v>1009</v>
      </c>
      <c r="E155">
        <v>100</v>
      </c>
      <c r="F155">
        <v>38</v>
      </c>
      <c r="G155" s="68" t="s">
        <v>456</v>
      </c>
      <c r="H155" s="68">
        <v>100</v>
      </c>
      <c r="I155" s="68" t="s">
        <v>1134</v>
      </c>
    </row>
    <row r="156" spans="1:9" ht="15" thickBot="1" x14ac:dyDescent="0.4">
      <c r="A156" s="15">
        <v>87822109</v>
      </c>
      <c r="B156" t="s">
        <v>491</v>
      </c>
      <c r="C156" t="s">
        <v>492</v>
      </c>
      <c r="D156" t="s">
        <v>514</v>
      </c>
      <c r="E156">
        <v>100</v>
      </c>
      <c r="F156">
        <v>38</v>
      </c>
      <c r="G156" s="68" t="s">
        <v>456</v>
      </c>
      <c r="H156" s="68">
        <v>100</v>
      </c>
      <c r="I156" s="68" t="s">
        <v>1134</v>
      </c>
    </row>
    <row r="157" spans="1:9" ht="15" thickBot="1" x14ac:dyDescent="0.4">
      <c r="A157" s="15">
        <v>87822109</v>
      </c>
      <c r="B157" t="s">
        <v>494</v>
      </c>
      <c r="C157" t="s">
        <v>840</v>
      </c>
      <c r="D157" t="s">
        <v>620</v>
      </c>
      <c r="E157">
        <v>100</v>
      </c>
      <c r="F157">
        <v>24</v>
      </c>
      <c r="G157" s="68" t="s">
        <v>497</v>
      </c>
      <c r="H157" s="68">
        <v>2</v>
      </c>
      <c r="I157" s="68" t="s">
        <v>1135</v>
      </c>
    </row>
    <row r="158" spans="1:9" ht="15" thickBot="1" x14ac:dyDescent="0.4">
      <c r="A158" s="15">
        <v>87822109</v>
      </c>
      <c r="B158" t="s">
        <v>498</v>
      </c>
      <c r="C158" t="s">
        <v>841</v>
      </c>
      <c r="D158" t="s">
        <v>842</v>
      </c>
      <c r="E158">
        <v>100</v>
      </c>
      <c r="F158">
        <v>38</v>
      </c>
      <c r="G158" s="68" t="s">
        <v>497</v>
      </c>
      <c r="H158" s="68">
        <v>45</v>
      </c>
      <c r="I158" s="68" t="s">
        <v>1134</v>
      </c>
    </row>
    <row r="159" spans="1:9" ht="15" thickBot="1" x14ac:dyDescent="0.4">
      <c r="A159" s="15">
        <v>175775528</v>
      </c>
      <c r="B159" t="s">
        <v>703</v>
      </c>
      <c r="C159" t="s">
        <v>704</v>
      </c>
      <c r="D159" t="s">
        <v>705</v>
      </c>
      <c r="E159">
        <v>100</v>
      </c>
      <c r="F159">
        <v>25</v>
      </c>
      <c r="G159" s="68" t="s">
        <v>590</v>
      </c>
      <c r="H159" s="68">
        <v>90</v>
      </c>
      <c r="I159" s="68" t="s">
        <v>1134</v>
      </c>
    </row>
    <row r="160" spans="1:9" ht="15" thickBot="1" x14ac:dyDescent="0.4">
      <c r="A160" s="15">
        <v>175775528</v>
      </c>
      <c r="B160" t="s">
        <v>706</v>
      </c>
      <c r="C160" t="s">
        <v>707</v>
      </c>
      <c r="D160" t="s">
        <v>708</v>
      </c>
      <c r="E160">
        <v>100</v>
      </c>
      <c r="F160">
        <v>25</v>
      </c>
      <c r="G160" s="68" t="s">
        <v>590</v>
      </c>
      <c r="H160" s="68">
        <v>90</v>
      </c>
      <c r="I160" s="68" t="s">
        <v>1134</v>
      </c>
    </row>
    <row r="161" spans="1:9" ht="15" thickBot="1" x14ac:dyDescent="0.4">
      <c r="A161" s="15">
        <v>175775528</v>
      </c>
      <c r="B161" t="s">
        <v>709</v>
      </c>
      <c r="C161" t="s">
        <v>710</v>
      </c>
      <c r="D161" t="s">
        <v>711</v>
      </c>
      <c r="E161">
        <v>100</v>
      </c>
      <c r="F161">
        <v>50</v>
      </c>
      <c r="G161" s="68" t="s">
        <v>590</v>
      </c>
      <c r="H161" s="68">
        <v>90</v>
      </c>
      <c r="I161" s="68" t="s">
        <v>1134</v>
      </c>
    </row>
    <row r="162" spans="1:9" ht="15" thickBot="1" x14ac:dyDescent="0.4">
      <c r="A162" s="15">
        <v>95000673</v>
      </c>
      <c r="B162" t="s">
        <v>491</v>
      </c>
      <c r="C162" t="s">
        <v>492</v>
      </c>
      <c r="D162" t="s">
        <v>514</v>
      </c>
      <c r="E162">
        <v>100</v>
      </c>
      <c r="F162">
        <v>38</v>
      </c>
      <c r="G162" s="68" t="s">
        <v>456</v>
      </c>
      <c r="H162" s="68">
        <v>100</v>
      </c>
      <c r="I162" s="68" t="s">
        <v>1134</v>
      </c>
    </row>
    <row r="163" spans="1:9" ht="15" thickBot="1" x14ac:dyDescent="0.4">
      <c r="A163" s="15">
        <v>95000673</v>
      </c>
      <c r="B163" t="s">
        <v>494</v>
      </c>
      <c r="C163" t="s">
        <v>840</v>
      </c>
      <c r="D163" t="s">
        <v>620</v>
      </c>
      <c r="E163">
        <v>100</v>
      </c>
      <c r="F163">
        <v>24</v>
      </c>
      <c r="G163" s="68" t="s">
        <v>497</v>
      </c>
      <c r="H163" s="68">
        <v>2</v>
      </c>
      <c r="I163" s="68" t="s">
        <v>1135</v>
      </c>
    </row>
    <row r="164" spans="1:9" ht="15" thickBot="1" x14ac:dyDescent="0.4">
      <c r="A164" s="15">
        <v>95000673</v>
      </c>
      <c r="B164" t="s">
        <v>498</v>
      </c>
      <c r="C164" t="s">
        <v>841</v>
      </c>
      <c r="D164" t="s">
        <v>842</v>
      </c>
      <c r="E164">
        <v>100</v>
      </c>
      <c r="F164">
        <v>38</v>
      </c>
      <c r="G164" s="68" t="s">
        <v>497</v>
      </c>
      <c r="H164" s="68">
        <v>45</v>
      </c>
      <c r="I164" s="68" t="s">
        <v>1134</v>
      </c>
    </row>
    <row r="165" spans="1:9" ht="15" thickBot="1" x14ac:dyDescent="0.4">
      <c r="A165" s="15">
        <v>102134478</v>
      </c>
      <c r="B165" t="s">
        <v>491</v>
      </c>
      <c r="C165" t="s">
        <v>492</v>
      </c>
      <c r="D165" t="s">
        <v>493</v>
      </c>
      <c r="E165">
        <v>100</v>
      </c>
      <c r="F165">
        <v>24</v>
      </c>
      <c r="G165" s="68" t="s">
        <v>456</v>
      </c>
      <c r="H165" s="68">
        <v>100</v>
      </c>
      <c r="I165" s="68" t="s">
        <v>1134</v>
      </c>
    </row>
    <row r="166" spans="1:9" ht="15" thickBot="1" x14ac:dyDescent="0.4">
      <c r="A166" s="15">
        <v>102134478</v>
      </c>
      <c r="B166" t="s">
        <v>494</v>
      </c>
      <c r="C166" t="s">
        <v>495</v>
      </c>
      <c r="D166" t="s">
        <v>496</v>
      </c>
      <c r="E166">
        <v>100</v>
      </c>
      <c r="F166">
        <v>38</v>
      </c>
      <c r="G166" s="68" t="s">
        <v>497</v>
      </c>
      <c r="H166" s="68">
        <v>90</v>
      </c>
      <c r="I166" s="68" t="s">
        <v>1134</v>
      </c>
    </row>
    <row r="167" spans="1:9" ht="15" thickBot="1" x14ac:dyDescent="0.4">
      <c r="A167" s="15">
        <v>102134478</v>
      </c>
      <c r="B167" t="s">
        <v>498</v>
      </c>
      <c r="C167" t="s">
        <v>499</v>
      </c>
      <c r="D167" t="s">
        <v>500</v>
      </c>
      <c r="E167">
        <v>100</v>
      </c>
      <c r="F167">
        <v>38</v>
      </c>
      <c r="G167" s="68" t="s">
        <v>501</v>
      </c>
      <c r="H167" s="68">
        <v>85</v>
      </c>
      <c r="I167" s="68" t="s">
        <v>1134</v>
      </c>
    </row>
    <row r="168" spans="1:9" ht="15" thickBot="1" x14ac:dyDescent="0.4">
      <c r="A168" s="15">
        <v>184656981</v>
      </c>
      <c r="B168" t="s">
        <v>1053</v>
      </c>
      <c r="C168" t="s">
        <v>1081</v>
      </c>
      <c r="D168" t="s">
        <v>1082</v>
      </c>
      <c r="E168">
        <v>100</v>
      </c>
      <c r="F168">
        <v>38</v>
      </c>
      <c r="G168" s="68" t="s">
        <v>497</v>
      </c>
      <c r="H168" s="68">
        <v>1894370000</v>
      </c>
      <c r="I168" s="68" t="s">
        <v>1135</v>
      </c>
    </row>
    <row r="169" spans="1:9" ht="15" thickBot="1" x14ac:dyDescent="0.4">
      <c r="A169" s="15">
        <v>184656981</v>
      </c>
      <c r="B169" t="s">
        <v>769</v>
      </c>
      <c r="C169" t="s">
        <v>676</v>
      </c>
      <c r="D169" t="s">
        <v>1083</v>
      </c>
      <c r="E169">
        <v>100</v>
      </c>
      <c r="F169">
        <v>24</v>
      </c>
      <c r="G169" s="68" t="s">
        <v>456</v>
      </c>
      <c r="H169" s="68">
        <v>100</v>
      </c>
      <c r="I169" s="68" t="s">
        <v>1134</v>
      </c>
    </row>
    <row r="170" spans="1:9" ht="15" thickBot="1" x14ac:dyDescent="0.4">
      <c r="A170" s="15">
        <v>184656981</v>
      </c>
      <c r="B170" t="s">
        <v>1057</v>
      </c>
      <c r="C170" t="s">
        <v>716</v>
      </c>
      <c r="D170" t="s">
        <v>1084</v>
      </c>
      <c r="E170">
        <v>100</v>
      </c>
      <c r="F170">
        <v>38</v>
      </c>
      <c r="G170" s="68" t="s">
        <v>456</v>
      </c>
      <c r="H170" s="68">
        <v>100</v>
      </c>
      <c r="I170" s="68" t="s">
        <v>1134</v>
      </c>
    </row>
    <row r="171" spans="1:9" ht="15" thickBot="1" x14ac:dyDescent="0.4">
      <c r="A171" s="15">
        <v>104489575</v>
      </c>
      <c r="B171" t="s">
        <v>491</v>
      </c>
      <c r="C171" t="s">
        <v>492</v>
      </c>
      <c r="D171" t="s">
        <v>493</v>
      </c>
      <c r="E171">
        <v>100</v>
      </c>
      <c r="F171">
        <v>38</v>
      </c>
      <c r="G171" s="68" t="s">
        <v>456</v>
      </c>
      <c r="H171" s="68">
        <v>100</v>
      </c>
      <c r="I171" s="68" t="s">
        <v>1134</v>
      </c>
    </row>
    <row r="172" spans="1:9" ht="15" thickBot="1" x14ac:dyDescent="0.4">
      <c r="A172" s="15">
        <v>104489575</v>
      </c>
      <c r="B172" t="s">
        <v>494</v>
      </c>
      <c r="C172" t="s">
        <v>495</v>
      </c>
      <c r="D172" t="s">
        <v>496</v>
      </c>
      <c r="E172">
        <v>100</v>
      </c>
      <c r="F172">
        <v>24</v>
      </c>
      <c r="G172" s="68" t="s">
        <v>497</v>
      </c>
      <c r="H172" s="68">
        <v>90</v>
      </c>
      <c r="I172" s="68" t="s">
        <v>1134</v>
      </c>
    </row>
    <row r="173" spans="1:9" ht="15" thickBot="1" x14ac:dyDescent="0.4">
      <c r="A173" s="15">
        <v>104489575</v>
      </c>
      <c r="B173" t="s">
        <v>498</v>
      </c>
      <c r="C173" t="s">
        <v>499</v>
      </c>
      <c r="D173" t="s">
        <v>722</v>
      </c>
      <c r="E173">
        <v>100</v>
      </c>
      <c r="F173">
        <v>38</v>
      </c>
      <c r="G173" s="68" t="s">
        <v>501</v>
      </c>
      <c r="H173" s="68">
        <v>85</v>
      </c>
      <c r="I173" s="68" t="s">
        <v>1134</v>
      </c>
    </row>
    <row r="174" spans="1:9" ht="15" thickBot="1" x14ac:dyDescent="0.4">
      <c r="A174" s="15">
        <v>186376927</v>
      </c>
      <c r="B174" t="s">
        <v>1015</v>
      </c>
      <c r="C174" t="s">
        <v>1016</v>
      </c>
      <c r="D174" t="s">
        <v>1017</v>
      </c>
      <c r="E174">
        <v>100</v>
      </c>
      <c r="F174">
        <v>25</v>
      </c>
      <c r="G174" s="68" t="s">
        <v>663</v>
      </c>
      <c r="H174" s="68">
        <v>100</v>
      </c>
      <c r="I174" s="68" t="s">
        <v>1135</v>
      </c>
    </row>
    <row r="175" spans="1:9" ht="15" thickBot="1" x14ac:dyDescent="0.4">
      <c r="A175" s="15">
        <v>186376927</v>
      </c>
      <c r="B175" t="s">
        <v>664</v>
      </c>
      <c r="C175" t="s">
        <v>1018</v>
      </c>
      <c r="D175" t="s">
        <v>1019</v>
      </c>
      <c r="E175">
        <v>100</v>
      </c>
      <c r="F175">
        <v>25</v>
      </c>
      <c r="G175" s="68" t="s">
        <v>663</v>
      </c>
      <c r="H175" s="68">
        <v>100</v>
      </c>
      <c r="I175" s="68" t="s">
        <v>1135</v>
      </c>
    </row>
    <row r="176" spans="1:9" ht="15" thickBot="1" x14ac:dyDescent="0.4">
      <c r="A176" s="15">
        <v>186376927</v>
      </c>
      <c r="B176" t="s">
        <v>1020</v>
      </c>
      <c r="C176" t="s">
        <v>1021</v>
      </c>
      <c r="D176" t="s">
        <v>669</v>
      </c>
      <c r="E176">
        <v>100</v>
      </c>
      <c r="F176">
        <v>50</v>
      </c>
      <c r="G176" s="68" t="s">
        <v>663</v>
      </c>
      <c r="H176" s="68">
        <v>100</v>
      </c>
      <c r="I176" s="68" t="s">
        <v>1135</v>
      </c>
    </row>
    <row r="177" spans="1:9" ht="15" thickBot="1" x14ac:dyDescent="0.4">
      <c r="A177" s="15">
        <v>155361352</v>
      </c>
      <c r="B177" t="s">
        <v>1060</v>
      </c>
      <c r="C177" t="s">
        <v>1096</v>
      </c>
      <c r="D177" t="s">
        <v>1062</v>
      </c>
      <c r="E177">
        <v>100</v>
      </c>
      <c r="F177">
        <v>25</v>
      </c>
      <c r="G177" s="68" t="s">
        <v>456</v>
      </c>
      <c r="H177" s="68">
        <v>40</v>
      </c>
      <c r="I177" s="68" t="s">
        <v>1135</v>
      </c>
    </row>
    <row r="178" spans="1:9" ht="15" thickBot="1" x14ac:dyDescent="0.4">
      <c r="A178" s="15">
        <v>155361352</v>
      </c>
      <c r="B178" t="s">
        <v>1097</v>
      </c>
      <c r="C178" t="s">
        <v>1098</v>
      </c>
      <c r="D178" t="s">
        <v>1099</v>
      </c>
      <c r="E178">
        <v>100</v>
      </c>
      <c r="F178">
        <v>50</v>
      </c>
      <c r="G178" s="68" t="s">
        <v>456</v>
      </c>
      <c r="H178" s="68">
        <v>40</v>
      </c>
      <c r="I178" s="68" t="s">
        <v>1135</v>
      </c>
    </row>
    <row r="179" spans="1:9" ht="15" thickBot="1" x14ac:dyDescent="0.4">
      <c r="A179" s="15">
        <v>155361352</v>
      </c>
      <c r="B179" t="s">
        <v>1100</v>
      </c>
      <c r="C179" t="s">
        <v>1101</v>
      </c>
      <c r="D179" t="s">
        <v>1102</v>
      </c>
      <c r="E179">
        <v>100</v>
      </c>
      <c r="F179">
        <v>25</v>
      </c>
      <c r="G179" s="68" t="s">
        <v>456</v>
      </c>
      <c r="H179" s="68">
        <v>40</v>
      </c>
      <c r="I179" s="68" t="s">
        <v>1134</v>
      </c>
    </row>
    <row r="180" spans="1:9" ht="15" thickBot="1" x14ac:dyDescent="0.4">
      <c r="A180" s="15">
        <v>118295633</v>
      </c>
      <c r="B180" t="s">
        <v>725</v>
      </c>
      <c r="C180" t="s">
        <v>726</v>
      </c>
      <c r="D180" t="s">
        <v>727</v>
      </c>
      <c r="E180">
        <v>100</v>
      </c>
      <c r="F180">
        <v>38</v>
      </c>
      <c r="G180" s="68" t="s">
        <v>456</v>
      </c>
      <c r="H180" s="68">
        <v>100</v>
      </c>
      <c r="I180" s="68" t="s">
        <v>1135</v>
      </c>
    </row>
    <row r="181" spans="1:9" ht="15" thickBot="1" x14ac:dyDescent="0.4">
      <c r="A181" s="15">
        <v>118295633</v>
      </c>
      <c r="B181" t="s">
        <v>728</v>
      </c>
      <c r="C181" t="s">
        <v>729</v>
      </c>
      <c r="D181" t="s">
        <v>730</v>
      </c>
      <c r="E181">
        <v>100</v>
      </c>
      <c r="F181">
        <v>24</v>
      </c>
      <c r="G181" s="68" t="s">
        <v>456</v>
      </c>
      <c r="H181" s="68">
        <v>100</v>
      </c>
      <c r="I181" s="68" t="s">
        <v>1135</v>
      </c>
    </row>
    <row r="182" spans="1:9" ht="15" thickBot="1" x14ac:dyDescent="0.4">
      <c r="A182" s="15">
        <v>118295633</v>
      </c>
      <c r="B182" t="s">
        <v>731</v>
      </c>
      <c r="C182" t="s">
        <v>732</v>
      </c>
      <c r="D182" t="s">
        <v>733</v>
      </c>
      <c r="E182">
        <v>100</v>
      </c>
      <c r="F182">
        <v>38</v>
      </c>
      <c r="G182" s="68" t="s">
        <v>456</v>
      </c>
      <c r="H182" s="68">
        <v>100</v>
      </c>
      <c r="I182" s="68" t="s">
        <v>1135</v>
      </c>
    </row>
    <row r="183" spans="1:9" ht="15" thickBot="1" x14ac:dyDescent="0.4">
      <c r="A183" s="15">
        <v>136857053</v>
      </c>
      <c r="B183" t="s">
        <v>735</v>
      </c>
      <c r="C183" t="s">
        <v>736</v>
      </c>
      <c r="D183" t="s">
        <v>737</v>
      </c>
      <c r="E183">
        <v>100</v>
      </c>
      <c r="F183">
        <v>38</v>
      </c>
      <c r="G183" s="68" t="s">
        <v>456</v>
      </c>
      <c r="H183" s="68">
        <v>100</v>
      </c>
      <c r="I183" s="68" t="s">
        <v>1134</v>
      </c>
    </row>
    <row r="184" spans="1:9" ht="15" thickBot="1" x14ac:dyDescent="0.4">
      <c r="A184" s="15">
        <v>136857053</v>
      </c>
      <c r="B184" t="s">
        <v>738</v>
      </c>
      <c r="C184" t="s">
        <v>739</v>
      </c>
      <c r="D184" t="s">
        <v>740</v>
      </c>
      <c r="E184">
        <v>100</v>
      </c>
      <c r="F184">
        <v>24</v>
      </c>
      <c r="G184" s="68" t="s">
        <v>497</v>
      </c>
      <c r="H184" s="68">
        <v>90</v>
      </c>
      <c r="I184" s="68" t="s">
        <v>1134</v>
      </c>
    </row>
    <row r="185" spans="1:9" ht="15" thickBot="1" x14ac:dyDescent="0.4">
      <c r="A185" s="15">
        <v>136857053</v>
      </c>
      <c r="B185" t="s">
        <v>688</v>
      </c>
      <c r="C185" t="s">
        <v>741</v>
      </c>
      <c r="D185" t="s">
        <v>742</v>
      </c>
      <c r="E185">
        <v>100</v>
      </c>
      <c r="F185">
        <v>38</v>
      </c>
      <c r="G185" s="68" t="s">
        <v>497</v>
      </c>
      <c r="H185" s="68">
        <v>85</v>
      </c>
      <c r="I185" s="68" t="s">
        <v>1134</v>
      </c>
    </row>
    <row r="186" spans="1:9" ht="15" thickBot="1" x14ac:dyDescent="0.4">
      <c r="A186" s="15">
        <v>103965136</v>
      </c>
      <c r="B186" t="s">
        <v>491</v>
      </c>
      <c r="C186" t="s">
        <v>492</v>
      </c>
      <c r="D186" t="s">
        <v>628</v>
      </c>
      <c r="E186">
        <v>100</v>
      </c>
      <c r="F186">
        <v>38</v>
      </c>
      <c r="G186" s="68" t="s">
        <v>456</v>
      </c>
      <c r="H186" s="68">
        <v>100</v>
      </c>
      <c r="I186" s="68" t="s">
        <v>1134</v>
      </c>
    </row>
    <row r="187" spans="1:9" ht="15" thickBot="1" x14ac:dyDescent="0.4">
      <c r="A187" s="15">
        <v>103965136</v>
      </c>
      <c r="B187" t="s">
        <v>584</v>
      </c>
      <c r="C187" t="s">
        <v>744</v>
      </c>
      <c r="D187" t="s">
        <v>745</v>
      </c>
      <c r="E187">
        <v>100</v>
      </c>
      <c r="F187">
        <v>38</v>
      </c>
      <c r="G187" s="68" t="s">
        <v>497</v>
      </c>
      <c r="H187" s="68">
        <v>100</v>
      </c>
      <c r="I187" s="68" t="s">
        <v>1134</v>
      </c>
    </row>
    <row r="188" spans="1:9" ht="15" thickBot="1" x14ac:dyDescent="0.4">
      <c r="A188" s="15">
        <v>103965136</v>
      </c>
      <c r="B188" t="s">
        <v>587</v>
      </c>
      <c r="C188" t="s">
        <v>746</v>
      </c>
      <c r="D188" t="s">
        <v>747</v>
      </c>
      <c r="E188">
        <v>100</v>
      </c>
      <c r="F188">
        <v>24</v>
      </c>
      <c r="G188" s="68" t="s">
        <v>497</v>
      </c>
      <c r="H188" s="68">
        <v>100</v>
      </c>
      <c r="I188" s="68" t="s">
        <v>1134</v>
      </c>
    </row>
    <row r="189" spans="1:9" ht="15" thickBot="1" x14ac:dyDescent="0.4">
      <c r="A189" s="15" t="s">
        <v>712</v>
      </c>
      <c r="B189" t="s">
        <v>491</v>
      </c>
      <c r="C189" t="s">
        <v>676</v>
      </c>
      <c r="D189" t="s">
        <v>714</v>
      </c>
      <c r="E189">
        <v>100</v>
      </c>
      <c r="F189">
        <v>34</v>
      </c>
      <c r="G189" s="68" t="s">
        <v>456</v>
      </c>
      <c r="H189" s="68">
        <v>100</v>
      </c>
      <c r="I189" s="68" t="s">
        <v>1134</v>
      </c>
    </row>
    <row r="190" spans="1:9" ht="15" thickBot="1" x14ac:dyDescent="0.4">
      <c r="A190" s="15" t="s">
        <v>712</v>
      </c>
      <c r="B190" t="s">
        <v>715</v>
      </c>
      <c r="C190" t="s">
        <v>716</v>
      </c>
      <c r="D190" t="s">
        <v>717</v>
      </c>
      <c r="E190">
        <v>100</v>
      </c>
      <c r="F190">
        <v>33</v>
      </c>
      <c r="G190" s="68" t="s">
        <v>456</v>
      </c>
      <c r="H190" s="68">
        <v>100</v>
      </c>
      <c r="I190" s="68" t="s">
        <v>1135</v>
      </c>
    </row>
    <row r="191" spans="1:9" ht="15" thickBot="1" x14ac:dyDescent="0.4">
      <c r="A191" s="15" t="s">
        <v>712</v>
      </c>
      <c r="B191" t="s">
        <v>718</v>
      </c>
      <c r="C191" t="s">
        <v>719</v>
      </c>
      <c r="D191" t="s">
        <v>717</v>
      </c>
      <c r="E191">
        <v>100</v>
      </c>
      <c r="F191">
        <v>33</v>
      </c>
      <c r="G191" s="68" t="s">
        <v>663</v>
      </c>
      <c r="H191" s="68">
        <v>100</v>
      </c>
      <c r="I191" s="68" t="s">
        <v>1134</v>
      </c>
    </row>
    <row r="192" spans="1:9" ht="15" thickBot="1" x14ac:dyDescent="0.4">
      <c r="A192" s="15">
        <v>157652176</v>
      </c>
      <c r="B192" t="s">
        <v>749</v>
      </c>
      <c r="C192" t="s">
        <v>750</v>
      </c>
      <c r="D192" t="s">
        <v>751</v>
      </c>
      <c r="E192">
        <v>100</v>
      </c>
      <c r="F192">
        <v>34</v>
      </c>
      <c r="G192" s="68" t="s">
        <v>456</v>
      </c>
      <c r="H192" s="68">
        <v>14</v>
      </c>
      <c r="I192" s="68" t="s">
        <v>1135</v>
      </c>
    </row>
    <row r="193" spans="1:9" ht="15" thickBot="1" x14ac:dyDescent="0.4">
      <c r="A193" s="15">
        <v>157652176</v>
      </c>
      <c r="B193" t="s">
        <v>752</v>
      </c>
      <c r="C193" t="s">
        <v>753</v>
      </c>
      <c r="D193" t="s">
        <v>754</v>
      </c>
      <c r="E193">
        <v>100</v>
      </c>
      <c r="F193">
        <v>33</v>
      </c>
      <c r="G193" s="68" t="s">
        <v>456</v>
      </c>
      <c r="H193" s="68">
        <v>13</v>
      </c>
      <c r="I193" s="68" t="s">
        <v>1134</v>
      </c>
    </row>
    <row r="194" spans="1:9" ht="15" thickBot="1" x14ac:dyDescent="0.4">
      <c r="A194" s="15">
        <v>157652176</v>
      </c>
      <c r="B194" t="s">
        <v>755</v>
      </c>
      <c r="C194" t="s">
        <v>756</v>
      </c>
      <c r="D194" t="s">
        <v>757</v>
      </c>
      <c r="E194">
        <v>100</v>
      </c>
      <c r="F194">
        <v>33</v>
      </c>
      <c r="G194" s="68" t="s">
        <v>456</v>
      </c>
      <c r="H194" s="68">
        <v>13</v>
      </c>
      <c r="I194" s="68" t="s">
        <v>1134</v>
      </c>
    </row>
    <row r="195" spans="1:9" ht="15" thickBot="1" x14ac:dyDescent="0.4">
      <c r="A195" s="15">
        <v>258624734</v>
      </c>
      <c r="B195" t="s">
        <v>491</v>
      </c>
      <c r="C195" t="s">
        <v>492</v>
      </c>
      <c r="D195" t="s">
        <v>514</v>
      </c>
      <c r="E195">
        <v>100</v>
      </c>
      <c r="F195">
        <v>24</v>
      </c>
      <c r="G195" s="68" t="s">
        <v>456</v>
      </c>
      <c r="H195" s="68">
        <v>100</v>
      </c>
      <c r="I195" s="68" t="s">
        <v>1134</v>
      </c>
    </row>
    <row r="196" spans="1:9" ht="15" thickBot="1" x14ac:dyDescent="0.4">
      <c r="A196" s="15">
        <v>258624734</v>
      </c>
      <c r="B196" t="s">
        <v>494</v>
      </c>
      <c r="C196" t="s">
        <v>637</v>
      </c>
      <c r="D196" t="s">
        <v>1023</v>
      </c>
      <c r="E196">
        <v>100</v>
      </c>
      <c r="F196">
        <v>38</v>
      </c>
      <c r="G196" s="68" t="s">
        <v>497</v>
      </c>
      <c r="H196" s="68">
        <v>90</v>
      </c>
      <c r="I196" s="68" t="s">
        <v>1134</v>
      </c>
    </row>
    <row r="197" spans="1:9" ht="15" thickBot="1" x14ac:dyDescent="0.4">
      <c r="A197" s="15">
        <v>258624734</v>
      </c>
      <c r="B197" t="s">
        <v>498</v>
      </c>
      <c r="C197" t="s">
        <v>499</v>
      </c>
      <c r="D197" t="s">
        <v>500</v>
      </c>
      <c r="E197">
        <v>100</v>
      </c>
      <c r="F197">
        <v>38</v>
      </c>
      <c r="G197" s="68" t="s">
        <v>501</v>
      </c>
      <c r="H197" s="68">
        <v>85</v>
      </c>
      <c r="I197" s="68" t="s">
        <v>1134</v>
      </c>
    </row>
    <row r="198" spans="1:9" ht="15" thickBot="1" x14ac:dyDescent="0.4">
      <c r="A198" s="15">
        <v>166243394</v>
      </c>
      <c r="B198" t="s">
        <v>491</v>
      </c>
      <c r="C198" t="s">
        <v>492</v>
      </c>
      <c r="D198" t="s">
        <v>493</v>
      </c>
      <c r="E198">
        <v>100</v>
      </c>
      <c r="F198">
        <v>24</v>
      </c>
      <c r="G198" s="68" t="s">
        <v>456</v>
      </c>
      <c r="H198" s="68">
        <v>100</v>
      </c>
      <c r="I198" s="68" t="s">
        <v>1134</v>
      </c>
    </row>
    <row r="199" spans="1:9" ht="15" thickBot="1" x14ac:dyDescent="0.4">
      <c r="A199" s="15">
        <v>166243394</v>
      </c>
      <c r="B199" t="s">
        <v>494</v>
      </c>
      <c r="C199" t="s">
        <v>495</v>
      </c>
      <c r="D199" t="s">
        <v>496</v>
      </c>
      <c r="E199">
        <v>100</v>
      </c>
      <c r="F199">
        <v>38</v>
      </c>
      <c r="G199" s="68" t="s">
        <v>497</v>
      </c>
      <c r="H199" s="68">
        <v>90</v>
      </c>
      <c r="I199" s="68" t="s">
        <v>1134</v>
      </c>
    </row>
    <row r="200" spans="1:9" ht="15" thickBot="1" x14ac:dyDescent="0.4">
      <c r="A200" s="15">
        <v>166243394</v>
      </c>
      <c r="B200" t="s">
        <v>498</v>
      </c>
      <c r="C200" t="s">
        <v>499</v>
      </c>
      <c r="D200" t="s">
        <v>500</v>
      </c>
      <c r="E200">
        <v>100</v>
      </c>
      <c r="F200">
        <v>38</v>
      </c>
      <c r="G200" s="68" t="s">
        <v>501</v>
      </c>
      <c r="H200" s="68">
        <v>85</v>
      </c>
      <c r="I200" s="68" t="s">
        <v>1134</v>
      </c>
    </row>
    <row r="201" spans="1:9" ht="15" thickBot="1" x14ac:dyDescent="0.4">
      <c r="A201" s="15">
        <v>161004960</v>
      </c>
      <c r="B201" t="s">
        <v>491</v>
      </c>
      <c r="C201" t="s">
        <v>937</v>
      </c>
      <c r="D201" t="s">
        <v>938</v>
      </c>
      <c r="E201">
        <v>100</v>
      </c>
      <c r="F201">
        <v>25</v>
      </c>
      <c r="G201" s="68" t="s">
        <v>497</v>
      </c>
      <c r="H201" s="68">
        <v>100</v>
      </c>
      <c r="I201" s="68" t="s">
        <v>1134</v>
      </c>
    </row>
    <row r="202" spans="1:9" ht="15" thickBot="1" x14ac:dyDescent="0.4">
      <c r="A202" s="15">
        <v>161004960</v>
      </c>
      <c r="B202" t="s">
        <v>939</v>
      </c>
      <c r="C202" t="s">
        <v>940</v>
      </c>
      <c r="D202" t="s">
        <v>941</v>
      </c>
      <c r="E202">
        <v>100</v>
      </c>
      <c r="F202">
        <v>50</v>
      </c>
      <c r="G202" s="68" t="s">
        <v>497</v>
      </c>
      <c r="H202" s="68">
        <v>100</v>
      </c>
      <c r="I202" s="68" t="s">
        <v>1134</v>
      </c>
    </row>
    <row r="203" spans="1:9" ht="15" thickBot="1" x14ac:dyDescent="0.4">
      <c r="A203" s="15">
        <v>161004960</v>
      </c>
      <c r="B203" t="s">
        <v>942</v>
      </c>
      <c r="C203" t="s">
        <v>943</v>
      </c>
      <c r="D203" t="s">
        <v>944</v>
      </c>
      <c r="E203">
        <v>100</v>
      </c>
      <c r="F203">
        <v>25</v>
      </c>
      <c r="G203" s="68" t="s">
        <v>497</v>
      </c>
      <c r="H203" s="68">
        <v>100</v>
      </c>
      <c r="I203" s="68" t="s">
        <v>1134</v>
      </c>
    </row>
    <row r="204" spans="1:9" ht="15" thickBot="1" x14ac:dyDescent="0.4">
      <c r="A204" s="15">
        <v>260589679</v>
      </c>
      <c r="B204" t="s">
        <v>769</v>
      </c>
      <c r="C204" t="s">
        <v>492</v>
      </c>
      <c r="D204" t="s">
        <v>770</v>
      </c>
      <c r="E204">
        <v>100</v>
      </c>
      <c r="F204">
        <v>38</v>
      </c>
      <c r="G204" s="68" t="s">
        <v>456</v>
      </c>
      <c r="H204" s="68">
        <v>100</v>
      </c>
      <c r="I204" s="68" t="s">
        <v>1134</v>
      </c>
    </row>
    <row r="205" spans="1:9" ht="15" thickBot="1" x14ac:dyDescent="0.4">
      <c r="A205" s="15">
        <v>260589679</v>
      </c>
      <c r="B205" t="s">
        <v>771</v>
      </c>
      <c r="C205" t="s">
        <v>772</v>
      </c>
      <c r="D205" t="s">
        <v>773</v>
      </c>
      <c r="E205">
        <v>100</v>
      </c>
      <c r="F205">
        <v>24</v>
      </c>
      <c r="G205" s="68" t="s">
        <v>497</v>
      </c>
      <c r="H205" s="68">
        <v>90</v>
      </c>
      <c r="I205" s="68" t="s">
        <v>1134</v>
      </c>
    </row>
    <row r="206" spans="1:9" ht="15" thickBot="1" x14ac:dyDescent="0.4">
      <c r="A206" s="15">
        <v>260589679</v>
      </c>
      <c r="B206" t="s">
        <v>774</v>
      </c>
      <c r="C206" t="s">
        <v>775</v>
      </c>
      <c r="D206" t="s">
        <v>776</v>
      </c>
      <c r="E206">
        <v>100</v>
      </c>
      <c r="F206">
        <v>38</v>
      </c>
      <c r="G206" s="68" t="s">
        <v>501</v>
      </c>
      <c r="H206" s="68">
        <v>85</v>
      </c>
      <c r="I206" s="68" t="s">
        <v>1134</v>
      </c>
    </row>
    <row r="207" spans="1:9" ht="15" thickBot="1" x14ac:dyDescent="0.4">
      <c r="A207" s="15">
        <v>167427081</v>
      </c>
      <c r="B207" t="s">
        <v>1087</v>
      </c>
      <c r="C207" t="s">
        <v>1088</v>
      </c>
      <c r="D207" t="s">
        <v>1089</v>
      </c>
      <c r="E207">
        <v>100</v>
      </c>
      <c r="F207">
        <v>50</v>
      </c>
      <c r="G207" s="68" t="s">
        <v>497</v>
      </c>
      <c r="H207" s="68">
        <v>100</v>
      </c>
      <c r="I207" s="68" t="s">
        <v>1134</v>
      </c>
    </row>
    <row r="208" spans="1:9" ht="15" thickBot="1" x14ac:dyDescent="0.4">
      <c r="A208" s="15">
        <v>167427081</v>
      </c>
      <c r="B208" t="s">
        <v>491</v>
      </c>
      <c r="C208" t="s">
        <v>1090</v>
      </c>
      <c r="D208" t="s">
        <v>1091</v>
      </c>
      <c r="E208">
        <v>100</v>
      </c>
      <c r="F208">
        <v>25</v>
      </c>
      <c r="G208" s="68" t="s">
        <v>497</v>
      </c>
      <c r="H208" s="68">
        <v>100</v>
      </c>
      <c r="I208" s="68" t="s">
        <v>1134</v>
      </c>
    </row>
    <row r="209" spans="1:9" ht="15" thickBot="1" x14ac:dyDescent="0.4">
      <c r="A209" s="15">
        <v>167427081</v>
      </c>
      <c r="B209" t="s">
        <v>1092</v>
      </c>
      <c r="C209" t="s">
        <v>1093</v>
      </c>
      <c r="D209" t="s">
        <v>1094</v>
      </c>
      <c r="E209">
        <v>100</v>
      </c>
      <c r="F209">
        <v>25</v>
      </c>
      <c r="G209" s="68" t="s">
        <v>497</v>
      </c>
      <c r="H209" s="68">
        <v>100</v>
      </c>
      <c r="I209" s="68" t="s">
        <v>1134</v>
      </c>
    </row>
    <row r="210" spans="1:9" ht="15" thickBot="1" x14ac:dyDescent="0.4">
      <c r="A210" s="15">
        <v>130383858</v>
      </c>
      <c r="B210" t="s">
        <v>491</v>
      </c>
      <c r="C210" t="s">
        <v>492</v>
      </c>
      <c r="D210" t="s">
        <v>514</v>
      </c>
      <c r="E210">
        <v>100</v>
      </c>
      <c r="F210">
        <v>38</v>
      </c>
      <c r="G210" s="68" t="s">
        <v>456</v>
      </c>
      <c r="H210" s="68">
        <v>100</v>
      </c>
      <c r="I210" s="68" t="s">
        <v>1134</v>
      </c>
    </row>
    <row r="211" spans="1:9" ht="15" thickBot="1" x14ac:dyDescent="0.4">
      <c r="A211" s="15">
        <v>130383858</v>
      </c>
      <c r="B211" t="s">
        <v>494</v>
      </c>
      <c r="C211" t="s">
        <v>840</v>
      </c>
      <c r="D211" t="s">
        <v>620</v>
      </c>
      <c r="E211">
        <v>100</v>
      </c>
      <c r="F211">
        <v>24</v>
      </c>
      <c r="G211" s="68" t="s">
        <v>497</v>
      </c>
      <c r="H211" s="68">
        <v>2</v>
      </c>
      <c r="I211" s="68" t="s">
        <v>1135</v>
      </c>
    </row>
    <row r="212" spans="1:9" ht="15" thickBot="1" x14ac:dyDescent="0.4">
      <c r="A212" s="15">
        <v>130383858</v>
      </c>
      <c r="B212" t="s">
        <v>498</v>
      </c>
      <c r="C212" t="s">
        <v>841</v>
      </c>
      <c r="D212" t="s">
        <v>842</v>
      </c>
      <c r="E212">
        <v>100</v>
      </c>
      <c r="F212">
        <v>38</v>
      </c>
      <c r="G212" s="68" t="s">
        <v>497</v>
      </c>
      <c r="H212" s="68">
        <v>45</v>
      </c>
      <c r="I212" s="68" t="s">
        <v>1134</v>
      </c>
    </row>
    <row r="213" spans="1:9" ht="15" thickBot="1" x14ac:dyDescent="0.4">
      <c r="A213" s="15">
        <v>160746386</v>
      </c>
      <c r="B213" t="s">
        <v>783</v>
      </c>
      <c r="C213" t="s">
        <v>784</v>
      </c>
      <c r="D213" t="s">
        <v>785</v>
      </c>
      <c r="E213">
        <v>100</v>
      </c>
      <c r="F213">
        <v>38</v>
      </c>
      <c r="G213" s="68" t="s">
        <v>456</v>
      </c>
      <c r="H213" s="68">
        <v>100</v>
      </c>
      <c r="I213" s="68" t="s">
        <v>1135</v>
      </c>
    </row>
    <row r="214" spans="1:9" ht="15" thickBot="1" x14ac:dyDescent="0.4">
      <c r="A214" s="15">
        <v>160746386</v>
      </c>
      <c r="B214" t="s">
        <v>783</v>
      </c>
      <c r="C214" t="s">
        <v>786</v>
      </c>
      <c r="D214" t="s">
        <v>787</v>
      </c>
      <c r="E214">
        <v>100</v>
      </c>
      <c r="F214">
        <v>38</v>
      </c>
      <c r="G214" s="68" t="s">
        <v>456</v>
      </c>
      <c r="H214" s="68">
        <v>100</v>
      </c>
      <c r="I214" s="68" t="s">
        <v>1135</v>
      </c>
    </row>
    <row r="215" spans="1:9" ht="15" thickBot="1" x14ac:dyDescent="0.4">
      <c r="A215" s="15">
        <v>160746386</v>
      </c>
      <c r="B215" t="s">
        <v>788</v>
      </c>
      <c r="C215" t="s">
        <v>789</v>
      </c>
      <c r="D215" t="s">
        <v>790</v>
      </c>
      <c r="E215">
        <v>100</v>
      </c>
      <c r="F215">
        <v>24</v>
      </c>
      <c r="G215" s="68" t="s">
        <v>497</v>
      </c>
      <c r="H215" s="68">
        <v>50</v>
      </c>
      <c r="I215" s="68" t="s">
        <v>1135</v>
      </c>
    </row>
    <row r="216" spans="1:9" ht="15" thickBot="1" x14ac:dyDescent="0.4">
      <c r="A216" s="15">
        <v>186204204</v>
      </c>
      <c r="B216" t="s">
        <v>792</v>
      </c>
      <c r="C216" t="s">
        <v>793</v>
      </c>
      <c r="D216" t="s">
        <v>794</v>
      </c>
      <c r="E216">
        <v>100</v>
      </c>
      <c r="F216">
        <v>24</v>
      </c>
      <c r="G216" s="68" t="s">
        <v>456</v>
      </c>
      <c r="H216" s="68">
        <v>10</v>
      </c>
      <c r="I216" s="68" t="s">
        <v>1134</v>
      </c>
    </row>
    <row r="217" spans="1:9" ht="15" thickBot="1" x14ac:dyDescent="0.4">
      <c r="A217" s="15">
        <v>186204204</v>
      </c>
      <c r="B217" t="s">
        <v>795</v>
      </c>
      <c r="C217" t="s">
        <v>796</v>
      </c>
      <c r="D217" t="s">
        <v>794</v>
      </c>
      <c r="E217">
        <v>100</v>
      </c>
      <c r="F217">
        <v>38</v>
      </c>
      <c r="G217" s="68" t="s">
        <v>456</v>
      </c>
      <c r="H217" s="68">
        <v>15</v>
      </c>
      <c r="I217" s="68" t="s">
        <v>1134</v>
      </c>
    </row>
    <row r="218" spans="1:9" ht="15" thickBot="1" x14ac:dyDescent="0.4">
      <c r="A218" s="15">
        <v>186204204</v>
      </c>
      <c r="B218" t="s">
        <v>797</v>
      </c>
      <c r="C218" t="s">
        <v>798</v>
      </c>
      <c r="D218" t="s">
        <v>794</v>
      </c>
      <c r="E218">
        <v>100</v>
      </c>
      <c r="F218">
        <v>38</v>
      </c>
      <c r="G218" s="68" t="s">
        <v>456</v>
      </c>
      <c r="H218" s="68">
        <v>15</v>
      </c>
      <c r="I218" s="68" t="s">
        <v>1134</v>
      </c>
    </row>
    <row r="219" spans="1:9" ht="15" thickBot="1" x14ac:dyDescent="0.4">
      <c r="A219" s="15">
        <v>116828677</v>
      </c>
      <c r="B219" t="s">
        <v>491</v>
      </c>
      <c r="C219" t="s">
        <v>492</v>
      </c>
      <c r="D219" t="s">
        <v>514</v>
      </c>
      <c r="E219">
        <v>100</v>
      </c>
      <c r="F219">
        <v>38</v>
      </c>
      <c r="G219" s="68" t="s">
        <v>456</v>
      </c>
      <c r="H219" s="68">
        <v>100</v>
      </c>
      <c r="I219" s="68" t="s">
        <v>1134</v>
      </c>
    </row>
    <row r="220" spans="1:9" ht="15" thickBot="1" x14ac:dyDescent="0.4">
      <c r="A220" s="15">
        <v>116828677</v>
      </c>
      <c r="B220" t="s">
        <v>494</v>
      </c>
      <c r="C220" t="s">
        <v>603</v>
      </c>
      <c r="D220" t="s">
        <v>623</v>
      </c>
      <c r="E220">
        <v>100</v>
      </c>
      <c r="F220">
        <v>38</v>
      </c>
      <c r="G220" s="68" t="s">
        <v>456</v>
      </c>
      <c r="H220" s="68">
        <v>100</v>
      </c>
      <c r="I220" s="68" t="s">
        <v>1134</v>
      </c>
    </row>
    <row r="221" spans="1:9" ht="15" thickBot="1" x14ac:dyDescent="0.4">
      <c r="A221" s="15">
        <v>116828677</v>
      </c>
      <c r="B221" t="s">
        <v>498</v>
      </c>
      <c r="C221" t="s">
        <v>606</v>
      </c>
      <c r="D221" t="s">
        <v>629</v>
      </c>
      <c r="E221">
        <v>100</v>
      </c>
      <c r="F221">
        <v>24</v>
      </c>
      <c r="G221" s="68" t="s">
        <v>497</v>
      </c>
      <c r="H221" s="68">
        <v>100</v>
      </c>
      <c r="I221" s="68" t="s">
        <v>1134</v>
      </c>
    </row>
    <row r="222" spans="1:9" ht="15" thickBot="1" x14ac:dyDescent="0.4">
      <c r="A222" s="15">
        <v>90659766</v>
      </c>
      <c r="B222" t="s">
        <v>491</v>
      </c>
      <c r="C222" t="s">
        <v>492</v>
      </c>
      <c r="D222" t="s">
        <v>514</v>
      </c>
      <c r="E222">
        <v>100</v>
      </c>
      <c r="F222">
        <v>38</v>
      </c>
      <c r="G222" s="68" t="s">
        <v>456</v>
      </c>
      <c r="H222" s="68">
        <v>100</v>
      </c>
      <c r="I222" s="68" t="s">
        <v>1134</v>
      </c>
    </row>
    <row r="223" spans="1:9" ht="15" thickBot="1" x14ac:dyDescent="0.4">
      <c r="A223" s="15">
        <v>90659766</v>
      </c>
      <c r="B223" t="s">
        <v>494</v>
      </c>
      <c r="C223" t="s">
        <v>840</v>
      </c>
      <c r="D223" t="s">
        <v>620</v>
      </c>
      <c r="E223">
        <v>100</v>
      </c>
      <c r="F223">
        <v>24</v>
      </c>
      <c r="G223" s="68" t="s">
        <v>497</v>
      </c>
      <c r="H223" s="68">
        <v>2</v>
      </c>
      <c r="I223" s="68" t="s">
        <v>1135</v>
      </c>
    </row>
    <row r="224" spans="1:9" ht="15" thickBot="1" x14ac:dyDescent="0.4">
      <c r="A224" s="15">
        <v>90659766</v>
      </c>
      <c r="B224" t="s">
        <v>498</v>
      </c>
      <c r="C224" t="s">
        <v>841</v>
      </c>
      <c r="D224" t="s">
        <v>842</v>
      </c>
      <c r="E224">
        <v>100</v>
      </c>
      <c r="F224">
        <v>38</v>
      </c>
      <c r="G224" s="68" t="s">
        <v>497</v>
      </c>
      <c r="H224" s="68">
        <v>45</v>
      </c>
      <c r="I224" s="68" t="s">
        <v>1135</v>
      </c>
    </row>
    <row r="225" spans="1:9" ht="15" thickBot="1" x14ac:dyDescent="0.4">
      <c r="A225" s="15" t="s">
        <v>945</v>
      </c>
      <c r="B225" t="s">
        <v>949</v>
      </c>
      <c r="C225" t="s">
        <v>950</v>
      </c>
      <c r="D225" t="s">
        <v>951</v>
      </c>
      <c r="E225">
        <v>100</v>
      </c>
      <c r="F225">
        <v>24</v>
      </c>
      <c r="G225" s="68" t="s">
        <v>456</v>
      </c>
      <c r="H225" s="68">
        <v>100</v>
      </c>
      <c r="I225" s="68" t="s">
        <v>1134</v>
      </c>
    </row>
    <row r="226" spans="1:9" ht="15" thickBot="1" x14ac:dyDescent="0.4">
      <c r="A226" s="15" t="s">
        <v>945</v>
      </c>
      <c r="B226" t="s">
        <v>952</v>
      </c>
      <c r="C226" t="s">
        <v>953</v>
      </c>
      <c r="D226" t="s">
        <v>954</v>
      </c>
      <c r="E226">
        <v>100</v>
      </c>
      <c r="F226">
        <v>38</v>
      </c>
      <c r="G226" s="68" t="s">
        <v>456</v>
      </c>
      <c r="H226" s="68">
        <v>100</v>
      </c>
      <c r="I226" s="68" t="s">
        <v>1134</v>
      </c>
    </row>
    <row r="227" spans="1:9" ht="15" thickBot="1" x14ac:dyDescent="0.4">
      <c r="A227" s="15" t="s">
        <v>945</v>
      </c>
      <c r="B227" t="s">
        <v>955</v>
      </c>
      <c r="C227" t="s">
        <v>956</v>
      </c>
      <c r="D227" t="s">
        <v>957</v>
      </c>
      <c r="E227">
        <v>100</v>
      </c>
      <c r="F227">
        <v>38</v>
      </c>
      <c r="G227" s="68" t="s">
        <v>456</v>
      </c>
      <c r="H227" s="68">
        <v>100</v>
      </c>
      <c r="I227" s="68" t="s">
        <v>1134</v>
      </c>
    </row>
    <row r="228" spans="1:9" ht="15" thickBot="1" x14ac:dyDescent="0.4">
      <c r="A228" s="15">
        <v>132049602</v>
      </c>
      <c r="B228" t="s">
        <v>981</v>
      </c>
      <c r="C228" t="s">
        <v>982</v>
      </c>
      <c r="D228" t="s">
        <v>983</v>
      </c>
      <c r="E228">
        <v>100</v>
      </c>
      <c r="F228">
        <v>25</v>
      </c>
      <c r="G228" s="68" t="s">
        <v>456</v>
      </c>
      <c r="H228" s="68">
        <v>100</v>
      </c>
      <c r="I228" s="68" t="s">
        <v>1134</v>
      </c>
    </row>
    <row r="229" spans="1:9" ht="15" thickBot="1" x14ac:dyDescent="0.4">
      <c r="A229" s="15">
        <v>132049602</v>
      </c>
      <c r="B229" t="s">
        <v>984</v>
      </c>
      <c r="C229" t="s">
        <v>985</v>
      </c>
      <c r="D229" t="s">
        <v>986</v>
      </c>
      <c r="E229">
        <v>100</v>
      </c>
      <c r="F229">
        <v>50</v>
      </c>
      <c r="G229" s="68" t="s">
        <v>456</v>
      </c>
      <c r="H229" s="68">
        <v>100</v>
      </c>
      <c r="I229" s="68" t="s">
        <v>1134</v>
      </c>
    </row>
    <row r="230" spans="1:9" ht="15" thickBot="1" x14ac:dyDescent="0.4">
      <c r="A230" s="15">
        <v>132049602</v>
      </c>
      <c r="B230" t="s">
        <v>987</v>
      </c>
      <c r="C230" t="s">
        <v>988</v>
      </c>
      <c r="D230" t="s">
        <v>989</v>
      </c>
      <c r="E230">
        <v>100</v>
      </c>
      <c r="F230">
        <v>25</v>
      </c>
      <c r="G230" s="68" t="s">
        <v>456</v>
      </c>
      <c r="H230" s="68">
        <v>100</v>
      </c>
      <c r="I230" s="68" t="s">
        <v>1134</v>
      </c>
    </row>
    <row r="231" spans="1:9" ht="15" thickBot="1" x14ac:dyDescent="0.4">
      <c r="A231" s="15">
        <v>143715566</v>
      </c>
      <c r="B231" t="s">
        <v>491</v>
      </c>
      <c r="C231" t="s">
        <v>492</v>
      </c>
      <c r="D231" t="s">
        <v>514</v>
      </c>
      <c r="E231">
        <v>100</v>
      </c>
      <c r="F231">
        <v>38</v>
      </c>
      <c r="G231" s="68" t="s">
        <v>456</v>
      </c>
      <c r="H231" s="68">
        <v>100</v>
      </c>
      <c r="I231" s="68" t="s">
        <v>1134</v>
      </c>
    </row>
    <row r="232" spans="1:9" ht="15" thickBot="1" x14ac:dyDescent="0.4">
      <c r="A232" s="15">
        <v>143715566</v>
      </c>
      <c r="B232" t="s">
        <v>494</v>
      </c>
      <c r="C232" t="s">
        <v>840</v>
      </c>
      <c r="D232" t="s">
        <v>620</v>
      </c>
      <c r="E232">
        <v>100</v>
      </c>
      <c r="F232">
        <v>24</v>
      </c>
      <c r="G232" s="68" t="s">
        <v>497</v>
      </c>
      <c r="H232" s="68">
        <v>2</v>
      </c>
      <c r="I232" s="68" t="s">
        <v>1135</v>
      </c>
    </row>
    <row r="233" spans="1:9" ht="15" thickBot="1" x14ac:dyDescent="0.4">
      <c r="A233" s="15">
        <v>143715566</v>
      </c>
      <c r="B233" t="s">
        <v>498</v>
      </c>
      <c r="C233" t="s">
        <v>841</v>
      </c>
      <c r="D233" t="s">
        <v>842</v>
      </c>
      <c r="E233">
        <v>100</v>
      </c>
      <c r="F233">
        <v>38</v>
      </c>
      <c r="G233" s="68" t="s">
        <v>497</v>
      </c>
      <c r="H233" s="68">
        <v>45</v>
      </c>
      <c r="I233" s="68" t="s">
        <v>1134</v>
      </c>
    </row>
    <row r="234" spans="1:9" ht="15" thickBot="1" x14ac:dyDescent="0.4">
      <c r="A234" s="15">
        <v>73122813</v>
      </c>
      <c r="B234" t="s">
        <v>491</v>
      </c>
      <c r="C234" t="s">
        <v>822</v>
      </c>
      <c r="D234" t="s">
        <v>823</v>
      </c>
      <c r="E234">
        <v>100</v>
      </c>
      <c r="F234">
        <v>38</v>
      </c>
      <c r="G234" s="68" t="s">
        <v>456</v>
      </c>
      <c r="H234" s="68">
        <v>100</v>
      </c>
      <c r="I234" s="68" t="s">
        <v>1135</v>
      </c>
    </row>
    <row r="235" spans="1:9" ht="15" thickBot="1" x14ac:dyDescent="0.4">
      <c r="A235" s="15">
        <v>73122813</v>
      </c>
      <c r="B235" t="s">
        <v>494</v>
      </c>
      <c r="C235" t="s">
        <v>603</v>
      </c>
      <c r="D235" t="s">
        <v>623</v>
      </c>
      <c r="E235">
        <v>100</v>
      </c>
      <c r="F235">
        <v>38</v>
      </c>
      <c r="G235" s="68" t="s">
        <v>456</v>
      </c>
      <c r="H235" s="68">
        <v>100</v>
      </c>
      <c r="I235" s="68" t="s">
        <v>1134</v>
      </c>
    </row>
    <row r="236" spans="1:9" ht="15" thickBot="1" x14ac:dyDescent="0.4">
      <c r="A236" s="15">
        <v>73122813</v>
      </c>
      <c r="B236" t="s">
        <v>498</v>
      </c>
      <c r="C236" t="s">
        <v>606</v>
      </c>
      <c r="D236" t="s">
        <v>629</v>
      </c>
      <c r="E236">
        <v>100</v>
      </c>
      <c r="F236">
        <v>24</v>
      </c>
      <c r="G236" s="68" t="s">
        <v>497</v>
      </c>
      <c r="H236" s="68">
        <v>100</v>
      </c>
      <c r="I236" s="68" t="s">
        <v>1134</v>
      </c>
    </row>
    <row r="237" spans="1:9" ht="15" thickBot="1" x14ac:dyDescent="0.4">
      <c r="A237" s="15">
        <v>212562181</v>
      </c>
      <c r="B237" t="s">
        <v>877</v>
      </c>
      <c r="C237" t="s">
        <v>878</v>
      </c>
      <c r="D237" t="s">
        <v>879</v>
      </c>
      <c r="E237">
        <v>100</v>
      </c>
      <c r="F237">
        <v>38</v>
      </c>
      <c r="G237" s="68" t="s">
        <v>456</v>
      </c>
      <c r="H237" s="68" t="s">
        <v>880</v>
      </c>
      <c r="I237" s="68" t="s">
        <v>1134</v>
      </c>
    </row>
    <row r="238" spans="1:9" ht="15" thickBot="1" x14ac:dyDescent="0.4">
      <c r="A238" s="15">
        <v>212562181</v>
      </c>
      <c r="B238" t="s">
        <v>881</v>
      </c>
      <c r="C238" t="s">
        <v>882</v>
      </c>
      <c r="D238" t="s">
        <v>883</v>
      </c>
      <c r="E238">
        <v>100</v>
      </c>
      <c r="F238">
        <v>38</v>
      </c>
      <c r="G238" s="68" t="s">
        <v>456</v>
      </c>
      <c r="H238" s="68">
        <v>15</v>
      </c>
      <c r="I238" s="68" t="s">
        <v>1134</v>
      </c>
    </row>
    <row r="239" spans="1:9" ht="15" thickBot="1" x14ac:dyDescent="0.4">
      <c r="A239" s="15">
        <v>212562181</v>
      </c>
      <c r="B239" t="s">
        <v>884</v>
      </c>
      <c r="C239" t="s">
        <v>885</v>
      </c>
      <c r="D239" t="s">
        <v>886</v>
      </c>
      <c r="E239">
        <v>100</v>
      </c>
      <c r="F239">
        <v>24</v>
      </c>
      <c r="G239" s="68" t="s">
        <v>456</v>
      </c>
      <c r="H239" s="68">
        <v>10</v>
      </c>
      <c r="I239" s="68" t="s">
        <v>1134</v>
      </c>
    </row>
    <row r="240" spans="1:9" ht="15" thickBot="1" x14ac:dyDescent="0.4">
      <c r="A240" s="15">
        <v>90979922</v>
      </c>
      <c r="B240" t="s">
        <v>491</v>
      </c>
      <c r="C240" t="s">
        <v>492</v>
      </c>
      <c r="D240" t="s">
        <v>514</v>
      </c>
      <c r="E240">
        <v>100</v>
      </c>
      <c r="F240">
        <v>24</v>
      </c>
      <c r="G240" s="68" t="s">
        <v>456</v>
      </c>
      <c r="H240" s="68">
        <v>100</v>
      </c>
      <c r="I240" s="68" t="s">
        <v>1134</v>
      </c>
    </row>
    <row r="241" spans="1:9" ht="15" thickBot="1" x14ac:dyDescent="0.4">
      <c r="A241" s="15">
        <v>90979922</v>
      </c>
      <c r="B241" t="s">
        <v>584</v>
      </c>
      <c r="C241" t="s">
        <v>637</v>
      </c>
      <c r="D241" t="s">
        <v>496</v>
      </c>
      <c r="E241">
        <v>100</v>
      </c>
      <c r="F241">
        <v>38</v>
      </c>
      <c r="G241" s="68" t="s">
        <v>497</v>
      </c>
      <c r="H241" s="68">
        <v>90</v>
      </c>
      <c r="I241" s="68" t="s">
        <v>1134</v>
      </c>
    </row>
    <row r="242" spans="1:9" ht="15" thickBot="1" x14ac:dyDescent="0.4">
      <c r="A242" s="15">
        <v>90979922</v>
      </c>
      <c r="B242" t="s">
        <v>498</v>
      </c>
      <c r="C242" t="s">
        <v>499</v>
      </c>
      <c r="D242" t="s">
        <v>959</v>
      </c>
      <c r="E242">
        <v>100</v>
      </c>
      <c r="F242">
        <v>38</v>
      </c>
      <c r="G242" s="68" t="s">
        <v>501</v>
      </c>
      <c r="H242" s="68">
        <v>85</v>
      </c>
      <c r="I242" s="68" t="s">
        <v>1134</v>
      </c>
    </row>
    <row r="243" spans="1:9" ht="15" thickBot="1" x14ac:dyDescent="0.4">
      <c r="A243" s="15">
        <v>179643634</v>
      </c>
      <c r="B243" t="s">
        <v>1111</v>
      </c>
      <c r="C243" t="s">
        <v>1112</v>
      </c>
      <c r="D243" t="s">
        <v>1113</v>
      </c>
      <c r="E243">
        <v>100</v>
      </c>
      <c r="F243">
        <v>24</v>
      </c>
      <c r="G243" s="68" t="s">
        <v>456</v>
      </c>
      <c r="H243" s="68">
        <v>100</v>
      </c>
      <c r="I243" s="68" t="s">
        <v>1135</v>
      </c>
    </row>
    <row r="244" spans="1:9" ht="15" thickBot="1" x14ac:dyDescent="0.4">
      <c r="A244" s="15">
        <v>179643634</v>
      </c>
      <c r="B244" t="s">
        <v>1114</v>
      </c>
      <c r="C244" t="s">
        <v>1115</v>
      </c>
      <c r="D244" t="s">
        <v>831</v>
      </c>
      <c r="E244">
        <v>100</v>
      </c>
      <c r="F244">
        <v>38</v>
      </c>
      <c r="G244" s="68" t="s">
        <v>456</v>
      </c>
      <c r="H244" s="68">
        <v>100</v>
      </c>
      <c r="I244" s="68" t="s">
        <v>1134</v>
      </c>
    </row>
    <row r="245" spans="1:9" ht="15" thickBot="1" x14ac:dyDescent="0.4">
      <c r="A245" s="15">
        <v>179643634</v>
      </c>
      <c r="B245" t="s">
        <v>835</v>
      </c>
      <c r="C245" t="s">
        <v>1116</v>
      </c>
      <c r="D245" t="s">
        <v>837</v>
      </c>
      <c r="E245">
        <v>100</v>
      </c>
      <c r="F245">
        <v>38</v>
      </c>
      <c r="G245" s="68" t="s">
        <v>456</v>
      </c>
      <c r="H245" s="68">
        <v>100</v>
      </c>
      <c r="I245" s="68" t="s">
        <v>1135</v>
      </c>
    </row>
    <row r="246" spans="1:9" ht="15" thickBot="1" x14ac:dyDescent="0.4">
      <c r="A246" s="15">
        <v>267949042</v>
      </c>
      <c r="B246" t="s">
        <v>491</v>
      </c>
      <c r="C246" t="s">
        <v>963</v>
      </c>
      <c r="D246" t="s">
        <v>531</v>
      </c>
      <c r="E246">
        <v>100</v>
      </c>
      <c r="F246">
        <v>38</v>
      </c>
      <c r="G246" s="68" t="s">
        <v>456</v>
      </c>
      <c r="H246" s="68">
        <v>100</v>
      </c>
      <c r="I246" s="68" t="s">
        <v>1134</v>
      </c>
    </row>
    <row r="247" spans="1:9" ht="15" thickBot="1" x14ac:dyDescent="0.4">
      <c r="A247" s="15">
        <v>267949042</v>
      </c>
      <c r="B247" t="s">
        <v>532</v>
      </c>
      <c r="C247" t="s">
        <v>964</v>
      </c>
      <c r="D247" t="s">
        <v>965</v>
      </c>
      <c r="E247">
        <v>100</v>
      </c>
      <c r="F247">
        <v>12</v>
      </c>
      <c r="G247" s="68" t="s">
        <v>497</v>
      </c>
      <c r="H247" s="68">
        <v>95</v>
      </c>
      <c r="I247" s="68" t="s">
        <v>1134</v>
      </c>
    </row>
    <row r="248" spans="1:9" ht="15" thickBot="1" x14ac:dyDescent="0.4">
      <c r="A248" s="15">
        <v>267949042</v>
      </c>
      <c r="B248" t="s">
        <v>966</v>
      </c>
      <c r="C248" t="s">
        <v>967</v>
      </c>
      <c r="D248" t="s">
        <v>968</v>
      </c>
      <c r="E248">
        <v>100</v>
      </c>
      <c r="F248">
        <v>50</v>
      </c>
      <c r="G248" s="68" t="s">
        <v>456</v>
      </c>
      <c r="H248" s="68">
        <v>100</v>
      </c>
      <c r="I248" s="68" t="s">
        <v>1134</v>
      </c>
    </row>
  </sheetData>
  <autoFilter ref="I1:I248" xr:uid="{E4782C61-493E-4522-9D46-186C2975B93F}"/>
  <conditionalFormatting sqref="A138:A140">
    <cfRule type="expression" dxfId="188" priority="1">
      <formula>CELL("DIRECCION")=ADDRESS(ROW(),COLUMN())</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5F82C-1EB1-460D-939F-EBF168224EAF}">
  <dimension ref="A1:AA493"/>
  <sheetViews>
    <sheetView workbookViewId="0">
      <selection activeCell="D436" sqref="D436"/>
    </sheetView>
  </sheetViews>
  <sheetFormatPr baseColWidth="10" defaultColWidth="11.453125" defaultRowHeight="10.5" x14ac:dyDescent="0.25"/>
  <cols>
    <col min="1" max="1" width="14.7265625" style="16" bestFit="1" customWidth="1"/>
    <col min="2" max="2" width="14.7265625" style="16" customWidth="1"/>
    <col min="3" max="3" width="19.1796875" style="13" bestFit="1" customWidth="1"/>
    <col min="4" max="4" width="20.26953125" style="13" bestFit="1" customWidth="1"/>
    <col min="5" max="5" width="25" style="13" bestFit="1" customWidth="1"/>
    <col min="6" max="6" width="13" style="13" bestFit="1" customWidth="1"/>
    <col min="7" max="8" width="32.81640625" style="13" bestFit="1" customWidth="1"/>
    <col min="9" max="9" width="54.54296875" style="13" bestFit="1" customWidth="1"/>
    <col min="10" max="12" width="45.81640625" style="13" bestFit="1" customWidth="1"/>
    <col min="13" max="13" width="7" style="13" bestFit="1" customWidth="1"/>
    <col min="14" max="14" width="9.81640625" style="13" bestFit="1" customWidth="1"/>
    <col min="15" max="15" width="8.7265625" style="13" bestFit="1" customWidth="1"/>
    <col min="16" max="16" width="10.7265625" style="13" bestFit="1" customWidth="1"/>
    <col min="17" max="17" width="6.54296875" style="13" bestFit="1" customWidth="1"/>
    <col min="18" max="18" width="8.26953125" style="13" bestFit="1" customWidth="1"/>
    <col min="19" max="19" width="8.81640625" style="13" bestFit="1" customWidth="1"/>
    <col min="20" max="20" width="36.54296875" style="13" bestFit="1" customWidth="1"/>
    <col min="21" max="24" width="11.453125" style="13"/>
    <col min="25" max="25" width="16.54296875" style="13" bestFit="1" customWidth="1"/>
    <col min="26" max="26" width="17.81640625" style="13" bestFit="1" customWidth="1"/>
    <col min="27" max="16384" width="11.453125" style="13"/>
  </cols>
  <sheetData>
    <row r="1" spans="1:27" x14ac:dyDescent="0.25">
      <c r="A1" s="60" t="s">
        <v>434</v>
      </c>
      <c r="B1" s="12"/>
      <c r="C1" s="58" t="s">
        <v>1</v>
      </c>
      <c r="D1" s="58" t="s">
        <v>435</v>
      </c>
      <c r="E1" s="58" t="s">
        <v>436</v>
      </c>
      <c r="F1" s="58" t="s">
        <v>437</v>
      </c>
      <c r="G1" s="58" t="s">
        <v>438</v>
      </c>
      <c r="H1" s="58" t="s">
        <v>439</v>
      </c>
      <c r="I1" s="58" t="s">
        <v>316</v>
      </c>
      <c r="J1" s="58" t="s">
        <v>426</v>
      </c>
      <c r="K1" s="58" t="s">
        <v>440</v>
      </c>
      <c r="L1" s="58" t="s">
        <v>428</v>
      </c>
      <c r="M1" s="5" t="s">
        <v>441</v>
      </c>
      <c r="N1" s="5" t="s">
        <v>442</v>
      </c>
      <c r="O1" s="5" t="s">
        <v>443</v>
      </c>
      <c r="P1" s="58" t="s">
        <v>429</v>
      </c>
      <c r="Q1" s="58" t="s">
        <v>430</v>
      </c>
      <c r="R1" s="58" t="s">
        <v>444</v>
      </c>
      <c r="S1" s="58" t="s">
        <v>445</v>
      </c>
      <c r="T1" s="58" t="s">
        <v>446</v>
      </c>
    </row>
    <row r="2" spans="1:27" ht="20.5" thickBot="1" x14ac:dyDescent="0.3">
      <c r="A2" s="61"/>
      <c r="B2" s="14" t="s">
        <v>1131</v>
      </c>
      <c r="C2" s="59"/>
      <c r="D2" s="59"/>
      <c r="E2" s="59"/>
      <c r="F2" s="59"/>
      <c r="G2" s="59"/>
      <c r="H2" s="59"/>
      <c r="I2" s="59"/>
      <c r="J2" s="59"/>
      <c r="K2" s="59"/>
      <c r="L2" s="59"/>
      <c r="M2" s="6" t="s">
        <v>447</v>
      </c>
      <c r="N2" s="6" t="s">
        <v>447</v>
      </c>
      <c r="O2" s="6" t="s">
        <v>447</v>
      </c>
      <c r="P2" s="59"/>
      <c r="Q2" s="59"/>
      <c r="R2" s="59"/>
      <c r="S2" s="59"/>
      <c r="T2" s="59"/>
    </row>
    <row r="3" spans="1:27" ht="15" thickBot="1" x14ac:dyDescent="0.4">
      <c r="A3" s="15">
        <v>131332009</v>
      </c>
      <c r="B3" s="15" t="e">
        <f>+VLOOKUP(A3,'BASE CLIENTE'!$A$2:$B$88,2,FALSE)</f>
        <v>#N/A</v>
      </c>
      <c r="C3" s="7" t="s">
        <v>448</v>
      </c>
      <c r="D3" s="7" t="s">
        <v>449</v>
      </c>
      <c r="E3" s="7" t="s">
        <v>450</v>
      </c>
      <c r="F3" s="7" t="s">
        <v>451</v>
      </c>
      <c r="G3" s="7" t="s">
        <v>452</v>
      </c>
      <c r="H3" s="7" t="s">
        <v>452</v>
      </c>
      <c r="I3" s="7" t="s">
        <v>452</v>
      </c>
      <c r="J3" s="8" t="s">
        <v>453</v>
      </c>
      <c r="K3" s="8" t="s">
        <v>454</v>
      </c>
      <c r="L3" s="8" t="s">
        <v>455</v>
      </c>
      <c r="M3" s="9" t="s">
        <v>456</v>
      </c>
      <c r="N3" s="9">
        <v>100</v>
      </c>
      <c r="O3" s="9" t="s">
        <v>442</v>
      </c>
      <c r="P3" s="10">
        <v>0</v>
      </c>
      <c r="Q3" s="10">
        <v>0.3</v>
      </c>
      <c r="R3" s="8"/>
      <c r="S3" s="9" t="s">
        <v>457</v>
      </c>
      <c r="T3" s="7" t="s">
        <v>458</v>
      </c>
      <c r="Y3" s="21" t="s">
        <v>1127</v>
      </c>
      <c r="Z3" t="s">
        <v>1130</v>
      </c>
      <c r="AA3"/>
    </row>
    <row r="4" spans="1:27" ht="32" thickBot="1" x14ac:dyDescent="0.4">
      <c r="A4" s="15">
        <v>131332009</v>
      </c>
      <c r="B4" s="15" t="e">
        <f>+VLOOKUP(A4,'BASE CLIENTE'!$A$2:$B$88,2,FALSE)</f>
        <v>#N/A</v>
      </c>
      <c r="C4" s="7" t="s">
        <v>448</v>
      </c>
      <c r="D4" s="7" t="s">
        <v>449</v>
      </c>
      <c r="E4" s="7" t="s">
        <v>450</v>
      </c>
      <c r="F4" s="7" t="s">
        <v>451</v>
      </c>
      <c r="G4" s="7" t="s">
        <v>452</v>
      </c>
      <c r="H4" s="7" t="s">
        <v>452</v>
      </c>
      <c r="I4" s="7" t="s">
        <v>452</v>
      </c>
      <c r="J4" s="8" t="s">
        <v>459</v>
      </c>
      <c r="K4" s="8" t="s">
        <v>460</v>
      </c>
      <c r="L4" s="8" t="s">
        <v>461</v>
      </c>
      <c r="M4" s="9" t="s">
        <v>456</v>
      </c>
      <c r="N4" s="9">
        <v>100</v>
      </c>
      <c r="O4" s="9" t="s">
        <v>462</v>
      </c>
      <c r="P4" s="10">
        <v>0</v>
      </c>
      <c r="Q4" s="10">
        <v>0.15</v>
      </c>
      <c r="R4" s="8"/>
      <c r="S4" s="9" t="s">
        <v>457</v>
      </c>
      <c r="T4" s="7" t="s">
        <v>458</v>
      </c>
      <c r="Y4" s="22">
        <v>9097992</v>
      </c>
      <c r="Z4">
        <v>5</v>
      </c>
      <c r="AA4"/>
    </row>
    <row r="5" spans="1:27" ht="32" thickBot="1" x14ac:dyDescent="0.4">
      <c r="A5" s="15">
        <v>131332009</v>
      </c>
      <c r="B5" s="15" t="e">
        <f>+VLOOKUP(A5,'BASE CLIENTE'!$A$2:$B$88,2,FALSE)</f>
        <v>#N/A</v>
      </c>
      <c r="C5" s="7" t="s">
        <v>448</v>
      </c>
      <c r="D5" s="7" t="s">
        <v>449</v>
      </c>
      <c r="E5" s="7" t="s">
        <v>450</v>
      </c>
      <c r="F5" s="7" t="s">
        <v>451</v>
      </c>
      <c r="G5" s="7" t="s">
        <v>452</v>
      </c>
      <c r="H5" s="7" t="s">
        <v>452</v>
      </c>
      <c r="I5" s="7" t="s">
        <v>452</v>
      </c>
      <c r="J5" s="8" t="s">
        <v>463</v>
      </c>
      <c r="K5" s="8" t="s">
        <v>464</v>
      </c>
      <c r="L5" s="8" t="s">
        <v>465</v>
      </c>
      <c r="M5" s="9" t="s">
        <v>456</v>
      </c>
      <c r="N5" s="9">
        <v>100</v>
      </c>
      <c r="O5" s="9" t="s">
        <v>462</v>
      </c>
      <c r="P5" s="10">
        <v>1</v>
      </c>
      <c r="Q5" s="10">
        <v>0.15</v>
      </c>
      <c r="R5" s="8"/>
      <c r="S5" s="9" t="s">
        <v>457</v>
      </c>
      <c r="T5" s="7" t="s">
        <v>458</v>
      </c>
      <c r="Y5" s="22">
        <v>11682867</v>
      </c>
      <c r="Z5">
        <v>5</v>
      </c>
      <c r="AA5"/>
    </row>
    <row r="6" spans="1:27" ht="22" thickBot="1" x14ac:dyDescent="0.4">
      <c r="A6" s="15">
        <v>131332009</v>
      </c>
      <c r="B6" s="15" t="e">
        <f>+VLOOKUP(A6,'BASE CLIENTE'!$A$2:$B$88,2,FALSE)</f>
        <v>#N/A</v>
      </c>
      <c r="C6" s="7" t="s">
        <v>448</v>
      </c>
      <c r="D6" s="7" t="s">
        <v>449</v>
      </c>
      <c r="E6" s="7" t="s">
        <v>450</v>
      </c>
      <c r="F6" s="7" t="s">
        <v>451</v>
      </c>
      <c r="G6" s="7" t="s">
        <v>452</v>
      </c>
      <c r="H6" s="7" t="s">
        <v>452</v>
      </c>
      <c r="I6" s="7" t="s">
        <v>452</v>
      </c>
      <c r="J6" s="8" t="s">
        <v>466</v>
      </c>
      <c r="K6" s="8" t="s">
        <v>467</v>
      </c>
      <c r="L6" s="8" t="s">
        <v>468</v>
      </c>
      <c r="M6" s="9" t="s">
        <v>456</v>
      </c>
      <c r="N6" s="9">
        <v>32279900</v>
      </c>
      <c r="O6" s="9" t="s">
        <v>442</v>
      </c>
      <c r="P6" s="10">
        <v>1</v>
      </c>
      <c r="Q6" s="10">
        <v>0.1</v>
      </c>
      <c r="R6" s="8"/>
      <c r="S6" s="9" t="s">
        <v>457</v>
      </c>
      <c r="T6" s="7" t="s">
        <v>458</v>
      </c>
      <c r="Y6" s="22">
        <v>12160899</v>
      </c>
      <c r="Z6">
        <v>6</v>
      </c>
      <c r="AA6"/>
    </row>
    <row r="7" spans="1:27" ht="22" thickBot="1" x14ac:dyDescent="0.4">
      <c r="A7" s="15">
        <v>131332009</v>
      </c>
      <c r="B7" s="15" t="e">
        <f>+VLOOKUP(A7,'BASE CLIENTE'!$A$2:$B$88,2,FALSE)</f>
        <v>#N/A</v>
      </c>
      <c r="C7" s="7" t="s">
        <v>448</v>
      </c>
      <c r="D7" s="7" t="s">
        <v>449</v>
      </c>
      <c r="E7" s="7" t="s">
        <v>450</v>
      </c>
      <c r="F7" s="7" t="s">
        <v>451</v>
      </c>
      <c r="G7" s="7" t="s">
        <v>452</v>
      </c>
      <c r="H7" s="7" t="s">
        <v>452</v>
      </c>
      <c r="I7" s="7" t="s">
        <v>452</v>
      </c>
      <c r="J7" s="8" t="s">
        <v>469</v>
      </c>
      <c r="K7" s="8" t="s">
        <v>470</v>
      </c>
      <c r="L7" s="8" t="s">
        <v>471</v>
      </c>
      <c r="M7" s="9" t="s">
        <v>456</v>
      </c>
      <c r="N7" s="9">
        <v>100</v>
      </c>
      <c r="O7" s="9" t="s">
        <v>442</v>
      </c>
      <c r="P7" s="10">
        <v>0</v>
      </c>
      <c r="Q7" s="10">
        <v>0.3</v>
      </c>
      <c r="R7" s="8"/>
      <c r="S7" s="9" t="s">
        <v>457</v>
      </c>
      <c r="T7" s="7" t="s">
        <v>458</v>
      </c>
      <c r="Y7" s="22">
        <v>13053539</v>
      </c>
      <c r="Z7">
        <v>5</v>
      </c>
      <c r="AA7"/>
    </row>
    <row r="8" spans="1:27" ht="42" thickBot="1" x14ac:dyDescent="0.4">
      <c r="A8" s="15">
        <v>134917695</v>
      </c>
      <c r="B8" s="15" t="str">
        <f>+VLOOKUP(A8,'BASE CLIENTE'!$A$2:$B$88,2,FALSE)</f>
        <v>ALEX MANUEL</v>
      </c>
      <c r="C8" s="7" t="s">
        <v>95</v>
      </c>
      <c r="D8" s="7" t="s">
        <v>472</v>
      </c>
      <c r="E8" s="7" t="s">
        <v>450</v>
      </c>
      <c r="F8" s="7" t="s">
        <v>451</v>
      </c>
      <c r="G8" s="7" t="s">
        <v>332</v>
      </c>
      <c r="H8" s="7" t="s">
        <v>332</v>
      </c>
      <c r="I8" s="7" t="s">
        <v>332</v>
      </c>
      <c r="J8" s="8" t="s">
        <v>473</v>
      </c>
      <c r="K8" s="8" t="s">
        <v>474</v>
      </c>
      <c r="L8" s="8" t="s">
        <v>475</v>
      </c>
      <c r="M8" s="9" t="s">
        <v>456</v>
      </c>
      <c r="N8" s="9">
        <v>90</v>
      </c>
      <c r="O8" s="9" t="s">
        <v>462</v>
      </c>
      <c r="P8" s="10">
        <v>0</v>
      </c>
      <c r="Q8" s="10">
        <v>0.15</v>
      </c>
      <c r="R8" s="8"/>
      <c r="S8" s="9" t="s">
        <v>476</v>
      </c>
      <c r="T8" s="7" t="s">
        <v>477</v>
      </c>
      <c r="Y8" s="22">
        <v>13084000</v>
      </c>
      <c r="Z8">
        <v>5</v>
      </c>
      <c r="AA8"/>
    </row>
    <row r="9" spans="1:27" ht="22" thickBot="1" x14ac:dyDescent="0.4">
      <c r="A9" s="15">
        <v>134917695</v>
      </c>
      <c r="B9" s="15" t="str">
        <f>+VLOOKUP(A9,'BASE CLIENTE'!$A$2:$B$88,2,FALSE)</f>
        <v>ALEX MANUEL</v>
      </c>
      <c r="C9" s="7" t="s">
        <v>95</v>
      </c>
      <c r="D9" s="7" t="s">
        <v>472</v>
      </c>
      <c r="E9" s="7" t="s">
        <v>450</v>
      </c>
      <c r="F9" s="7" t="s">
        <v>451</v>
      </c>
      <c r="G9" s="7" t="s">
        <v>332</v>
      </c>
      <c r="H9" s="7" t="s">
        <v>332</v>
      </c>
      <c r="I9" s="7" t="s">
        <v>332</v>
      </c>
      <c r="J9" s="8" t="s">
        <v>478</v>
      </c>
      <c r="K9" s="8" t="s">
        <v>478</v>
      </c>
      <c r="L9" s="8" t="s">
        <v>479</v>
      </c>
      <c r="M9" s="9" t="s">
        <v>456</v>
      </c>
      <c r="N9" s="9">
        <v>100</v>
      </c>
      <c r="O9" s="9" t="s">
        <v>462</v>
      </c>
      <c r="P9" s="10">
        <v>0.01</v>
      </c>
      <c r="Q9" s="10">
        <v>0.3</v>
      </c>
      <c r="R9" s="8"/>
      <c r="S9" s="9" t="s">
        <v>476</v>
      </c>
      <c r="T9" s="7" t="s">
        <v>477</v>
      </c>
      <c r="Y9" s="22">
        <v>13271168</v>
      </c>
      <c r="Z9">
        <v>5</v>
      </c>
      <c r="AA9"/>
    </row>
    <row r="10" spans="1:27" ht="42" thickBot="1" x14ac:dyDescent="0.4">
      <c r="A10" s="15">
        <v>134917695</v>
      </c>
      <c r="B10" s="15" t="str">
        <f>+VLOOKUP(A10,'BASE CLIENTE'!$A$2:$B$88,2,FALSE)</f>
        <v>ALEX MANUEL</v>
      </c>
      <c r="C10" s="7" t="s">
        <v>95</v>
      </c>
      <c r="D10" s="7" t="s">
        <v>472</v>
      </c>
      <c r="E10" s="7" t="s">
        <v>450</v>
      </c>
      <c r="F10" s="7" t="s">
        <v>451</v>
      </c>
      <c r="G10" s="7" t="s">
        <v>332</v>
      </c>
      <c r="H10" s="7" t="s">
        <v>332</v>
      </c>
      <c r="I10" s="7" t="s">
        <v>332</v>
      </c>
      <c r="J10" s="8" t="s">
        <v>480</v>
      </c>
      <c r="K10" s="8" t="s">
        <v>481</v>
      </c>
      <c r="L10" s="8" t="s">
        <v>482</v>
      </c>
      <c r="M10" s="9" t="s">
        <v>456</v>
      </c>
      <c r="N10" s="9">
        <v>90</v>
      </c>
      <c r="O10" s="9" t="s">
        <v>462</v>
      </c>
      <c r="P10" s="10">
        <v>0</v>
      </c>
      <c r="Q10" s="10">
        <v>0.1</v>
      </c>
      <c r="R10" s="8"/>
      <c r="S10" s="9" t="s">
        <v>476</v>
      </c>
      <c r="T10" s="7" t="s">
        <v>477</v>
      </c>
      <c r="Y10" s="22">
        <v>14045110</v>
      </c>
      <c r="Z10">
        <v>5</v>
      </c>
      <c r="AA10"/>
    </row>
    <row r="11" spans="1:27" ht="32" thickBot="1" x14ac:dyDescent="0.4">
      <c r="A11" s="15">
        <v>134917695</v>
      </c>
      <c r="B11" s="15" t="str">
        <f>+VLOOKUP(A11,'BASE CLIENTE'!$A$2:$B$88,2,FALSE)</f>
        <v>ALEX MANUEL</v>
      </c>
      <c r="C11" s="7" t="s">
        <v>95</v>
      </c>
      <c r="D11" s="7" t="s">
        <v>472</v>
      </c>
      <c r="E11" s="7" t="s">
        <v>450</v>
      </c>
      <c r="F11" s="7" t="s">
        <v>451</v>
      </c>
      <c r="G11" s="7" t="s">
        <v>332</v>
      </c>
      <c r="H11" s="7" t="s">
        <v>332</v>
      </c>
      <c r="I11" s="7" t="s">
        <v>332</v>
      </c>
      <c r="J11" s="8" t="s">
        <v>483</v>
      </c>
      <c r="K11" s="8" t="s">
        <v>484</v>
      </c>
      <c r="L11" s="8" t="s">
        <v>485</v>
      </c>
      <c r="M11" s="9" t="s">
        <v>456</v>
      </c>
      <c r="N11" s="9">
        <v>100</v>
      </c>
      <c r="O11" s="9" t="s">
        <v>462</v>
      </c>
      <c r="P11" s="10">
        <v>0</v>
      </c>
      <c r="Q11" s="10">
        <v>0.15</v>
      </c>
      <c r="R11" s="8"/>
      <c r="S11" s="9" t="s">
        <v>476</v>
      </c>
      <c r="T11" s="7" t="s">
        <v>477</v>
      </c>
      <c r="Y11" s="22">
        <v>18037099</v>
      </c>
      <c r="Z11">
        <v>4</v>
      </c>
      <c r="AA11"/>
    </row>
    <row r="12" spans="1:27" ht="22" thickBot="1" x14ac:dyDescent="0.4">
      <c r="A12" s="15">
        <v>134917695</v>
      </c>
      <c r="B12" s="15" t="str">
        <f>+VLOOKUP(A12,'BASE CLIENTE'!$A$2:$B$88,2,FALSE)</f>
        <v>ALEX MANUEL</v>
      </c>
      <c r="C12" s="7" t="s">
        <v>95</v>
      </c>
      <c r="D12" s="7" t="s">
        <v>472</v>
      </c>
      <c r="E12" s="7" t="s">
        <v>450</v>
      </c>
      <c r="F12" s="7" t="s">
        <v>451</v>
      </c>
      <c r="G12" s="7" t="s">
        <v>332</v>
      </c>
      <c r="H12" s="7" t="s">
        <v>332</v>
      </c>
      <c r="I12" s="7" t="s">
        <v>332</v>
      </c>
      <c r="J12" s="8" t="s">
        <v>486</v>
      </c>
      <c r="K12" s="8" t="s">
        <v>486</v>
      </c>
      <c r="L12" s="8" t="s">
        <v>487</v>
      </c>
      <c r="M12" s="9" t="s">
        <v>456</v>
      </c>
      <c r="N12" s="9">
        <v>100</v>
      </c>
      <c r="O12" s="9" t="s">
        <v>462</v>
      </c>
      <c r="P12" s="10">
        <v>0.01</v>
      </c>
      <c r="Q12" s="10">
        <v>0.3</v>
      </c>
      <c r="R12" s="8"/>
      <c r="S12" s="9" t="s">
        <v>476</v>
      </c>
      <c r="T12" s="7" t="s">
        <v>477</v>
      </c>
      <c r="Y12" s="22">
        <v>18533154</v>
      </c>
      <c r="Z12">
        <v>5</v>
      </c>
      <c r="AA12"/>
    </row>
    <row r="13" spans="1:27" ht="22" thickBot="1" x14ac:dyDescent="0.4">
      <c r="A13" s="15">
        <v>121244330</v>
      </c>
      <c r="B13" s="15" t="str">
        <f>+VLOOKUP(A13,'BASE CLIENTE'!$A$2:$B$88,2,FALSE)</f>
        <v>ANDRES ALEXIS</v>
      </c>
      <c r="C13" s="7" t="s">
        <v>52</v>
      </c>
      <c r="D13" s="7" t="s">
        <v>488</v>
      </c>
      <c r="E13" s="7" t="s">
        <v>247</v>
      </c>
      <c r="F13" s="7" t="s">
        <v>451</v>
      </c>
      <c r="G13" s="7" t="s">
        <v>489</v>
      </c>
      <c r="H13" s="7" t="s">
        <v>489</v>
      </c>
      <c r="I13" s="7" t="s">
        <v>489</v>
      </c>
      <c r="J13" s="8" t="s">
        <v>478</v>
      </c>
      <c r="K13" s="8" t="s">
        <v>478</v>
      </c>
      <c r="L13" s="8" t="s">
        <v>479</v>
      </c>
      <c r="M13" s="9" t="s">
        <v>456</v>
      </c>
      <c r="N13" s="9">
        <v>100</v>
      </c>
      <c r="O13" s="9" t="s">
        <v>462</v>
      </c>
      <c r="P13" s="10">
        <v>0.01</v>
      </c>
      <c r="Q13" s="10">
        <v>0.3</v>
      </c>
      <c r="R13" s="8"/>
      <c r="S13" s="9" t="s">
        <v>457</v>
      </c>
      <c r="T13" s="7" t="s">
        <v>490</v>
      </c>
      <c r="Y13" s="22">
        <v>54366043</v>
      </c>
      <c r="Z13">
        <v>5</v>
      </c>
      <c r="AA13"/>
    </row>
    <row r="14" spans="1:27" ht="32" thickBot="1" x14ac:dyDescent="0.4">
      <c r="A14" s="15">
        <v>121244330</v>
      </c>
      <c r="B14" s="15" t="str">
        <f>+VLOOKUP(A14,'BASE CLIENTE'!$A$2:$B$88,2,FALSE)</f>
        <v>ANDRES ALEXIS</v>
      </c>
      <c r="C14" s="7" t="s">
        <v>52</v>
      </c>
      <c r="D14" s="7" t="s">
        <v>488</v>
      </c>
      <c r="E14" s="7" t="s">
        <v>247</v>
      </c>
      <c r="F14" s="7" t="s">
        <v>451</v>
      </c>
      <c r="G14" s="7" t="s">
        <v>489</v>
      </c>
      <c r="H14" s="7" t="s">
        <v>489</v>
      </c>
      <c r="I14" s="7" t="s">
        <v>489</v>
      </c>
      <c r="J14" s="8" t="s">
        <v>491</v>
      </c>
      <c r="K14" s="8" t="s">
        <v>492</v>
      </c>
      <c r="L14" s="8" t="s">
        <v>493</v>
      </c>
      <c r="M14" s="9" t="s">
        <v>456</v>
      </c>
      <c r="N14" s="9">
        <v>100</v>
      </c>
      <c r="O14" s="9" t="s">
        <v>462</v>
      </c>
      <c r="P14" s="10">
        <v>0</v>
      </c>
      <c r="Q14" s="10">
        <v>0.15</v>
      </c>
      <c r="R14" s="8"/>
      <c r="S14" s="9" t="s">
        <v>457</v>
      </c>
      <c r="T14" s="7" t="s">
        <v>490</v>
      </c>
      <c r="Y14" s="22">
        <v>70377810</v>
      </c>
      <c r="Z14">
        <v>5</v>
      </c>
      <c r="AA14"/>
    </row>
    <row r="15" spans="1:27" ht="72" thickBot="1" x14ac:dyDescent="0.4">
      <c r="A15" s="15">
        <v>121244330</v>
      </c>
      <c r="B15" s="15" t="str">
        <f>+VLOOKUP(A15,'BASE CLIENTE'!$A$2:$B$88,2,FALSE)</f>
        <v>ANDRES ALEXIS</v>
      </c>
      <c r="C15" s="7" t="s">
        <v>52</v>
      </c>
      <c r="D15" s="7" t="s">
        <v>488</v>
      </c>
      <c r="E15" s="7" t="s">
        <v>247</v>
      </c>
      <c r="F15" s="7" t="s">
        <v>451</v>
      </c>
      <c r="G15" s="7" t="s">
        <v>489</v>
      </c>
      <c r="H15" s="7" t="s">
        <v>489</v>
      </c>
      <c r="I15" s="7" t="s">
        <v>489</v>
      </c>
      <c r="J15" s="8" t="s">
        <v>494</v>
      </c>
      <c r="K15" s="8" t="s">
        <v>495</v>
      </c>
      <c r="L15" s="8" t="s">
        <v>496</v>
      </c>
      <c r="M15" s="9" t="s">
        <v>497</v>
      </c>
      <c r="N15" s="9">
        <v>90</v>
      </c>
      <c r="O15" s="9" t="s">
        <v>462</v>
      </c>
      <c r="P15" s="10">
        <v>0</v>
      </c>
      <c r="Q15" s="10">
        <v>0.1</v>
      </c>
      <c r="R15" s="8"/>
      <c r="S15" s="9" t="s">
        <v>457</v>
      </c>
      <c r="T15" s="7" t="s">
        <v>490</v>
      </c>
      <c r="Y15" s="22">
        <v>73010977</v>
      </c>
      <c r="Z15">
        <v>5</v>
      </c>
      <c r="AA15"/>
    </row>
    <row r="16" spans="1:27" ht="22" thickBot="1" x14ac:dyDescent="0.4">
      <c r="A16" s="15">
        <v>121244330</v>
      </c>
      <c r="B16" s="15" t="str">
        <f>+VLOOKUP(A16,'BASE CLIENTE'!$A$2:$B$88,2,FALSE)</f>
        <v>ANDRES ALEXIS</v>
      </c>
      <c r="C16" s="7" t="s">
        <v>52</v>
      </c>
      <c r="D16" s="7" t="s">
        <v>488</v>
      </c>
      <c r="E16" s="7" t="s">
        <v>247</v>
      </c>
      <c r="F16" s="7" t="s">
        <v>451</v>
      </c>
      <c r="G16" s="7" t="s">
        <v>489</v>
      </c>
      <c r="H16" s="7" t="s">
        <v>489</v>
      </c>
      <c r="I16" s="7" t="s">
        <v>489</v>
      </c>
      <c r="J16" s="8" t="s">
        <v>486</v>
      </c>
      <c r="K16" s="8" t="s">
        <v>486</v>
      </c>
      <c r="L16" s="8" t="s">
        <v>487</v>
      </c>
      <c r="M16" s="9" t="s">
        <v>456</v>
      </c>
      <c r="N16" s="9">
        <v>100</v>
      </c>
      <c r="O16" s="9" t="s">
        <v>462</v>
      </c>
      <c r="P16" s="10">
        <v>0.01</v>
      </c>
      <c r="Q16" s="10">
        <v>0.3</v>
      </c>
      <c r="R16" s="8"/>
      <c r="S16" s="9" t="s">
        <v>457</v>
      </c>
      <c r="T16" s="7" t="s">
        <v>490</v>
      </c>
      <c r="Y16" s="22">
        <v>73122813</v>
      </c>
      <c r="Z16">
        <v>5</v>
      </c>
      <c r="AA16"/>
    </row>
    <row r="17" spans="1:27" ht="72" thickBot="1" x14ac:dyDescent="0.4">
      <c r="A17" s="15">
        <v>121244330</v>
      </c>
      <c r="B17" s="15" t="str">
        <f>+VLOOKUP(A17,'BASE CLIENTE'!$A$2:$B$88,2,FALSE)</f>
        <v>ANDRES ALEXIS</v>
      </c>
      <c r="C17" s="7" t="s">
        <v>52</v>
      </c>
      <c r="D17" s="7" t="s">
        <v>488</v>
      </c>
      <c r="E17" s="7" t="s">
        <v>247</v>
      </c>
      <c r="F17" s="7" t="s">
        <v>451</v>
      </c>
      <c r="G17" s="7" t="s">
        <v>489</v>
      </c>
      <c r="H17" s="7" t="s">
        <v>489</v>
      </c>
      <c r="I17" s="7" t="s">
        <v>489</v>
      </c>
      <c r="J17" s="8" t="s">
        <v>498</v>
      </c>
      <c r="K17" s="8" t="s">
        <v>499</v>
      </c>
      <c r="L17" s="8" t="s">
        <v>500</v>
      </c>
      <c r="M17" s="9" t="s">
        <v>501</v>
      </c>
      <c r="N17" s="9">
        <v>85</v>
      </c>
      <c r="O17" s="9" t="s">
        <v>462</v>
      </c>
      <c r="P17" s="10">
        <v>0</v>
      </c>
      <c r="Q17" s="10">
        <v>0.15</v>
      </c>
      <c r="R17" s="8"/>
      <c r="S17" s="9" t="s">
        <v>457</v>
      </c>
      <c r="T17" s="7" t="s">
        <v>490</v>
      </c>
      <c r="Y17" s="22">
        <v>82950516</v>
      </c>
      <c r="Z17">
        <v>2</v>
      </c>
      <c r="AA17"/>
    </row>
    <row r="18" spans="1:27" ht="22" thickBot="1" x14ac:dyDescent="0.4">
      <c r="A18" s="15">
        <v>213863452</v>
      </c>
      <c r="B18" s="15" t="e">
        <f>+VLOOKUP(A18,'BASE CLIENTE'!$A$2:$B$88,2,FALSE)</f>
        <v>#N/A</v>
      </c>
      <c r="C18" s="7" t="s">
        <v>502</v>
      </c>
      <c r="D18" s="7" t="s">
        <v>503</v>
      </c>
      <c r="E18" s="7" t="s">
        <v>450</v>
      </c>
      <c r="F18" s="7" t="s">
        <v>451</v>
      </c>
      <c r="G18" s="7" t="s">
        <v>504</v>
      </c>
      <c r="H18" s="7" t="s">
        <v>504</v>
      </c>
      <c r="I18" s="7" t="s">
        <v>504</v>
      </c>
      <c r="J18" s="8" t="s">
        <v>478</v>
      </c>
      <c r="K18" s="8" t="s">
        <v>478</v>
      </c>
      <c r="L18" s="8" t="s">
        <v>479</v>
      </c>
      <c r="M18" s="9" t="s">
        <v>456</v>
      </c>
      <c r="N18" s="9">
        <v>100</v>
      </c>
      <c r="O18" s="9" t="s">
        <v>462</v>
      </c>
      <c r="P18" s="10">
        <v>0.01</v>
      </c>
      <c r="Q18" s="10">
        <v>0.3</v>
      </c>
      <c r="R18" s="8"/>
      <c r="S18" s="9" t="s">
        <v>476</v>
      </c>
      <c r="T18" s="7" t="s">
        <v>477</v>
      </c>
      <c r="Y18" s="22">
        <v>87822109</v>
      </c>
      <c r="Z18">
        <v>5</v>
      </c>
      <c r="AA18"/>
    </row>
    <row r="19" spans="1:27" ht="32" thickBot="1" x14ac:dyDescent="0.4">
      <c r="A19" s="15">
        <v>213863452</v>
      </c>
      <c r="B19" s="15" t="e">
        <f>+VLOOKUP(A19,'BASE CLIENTE'!$A$2:$B$88,2,FALSE)</f>
        <v>#N/A</v>
      </c>
      <c r="C19" s="7" t="s">
        <v>502</v>
      </c>
      <c r="D19" s="7" t="s">
        <v>503</v>
      </c>
      <c r="E19" s="7" t="s">
        <v>450</v>
      </c>
      <c r="F19" s="7" t="s">
        <v>451</v>
      </c>
      <c r="G19" s="7" t="s">
        <v>504</v>
      </c>
      <c r="H19" s="7" t="s">
        <v>504</v>
      </c>
      <c r="I19" s="7" t="s">
        <v>504</v>
      </c>
      <c r="J19" s="8" t="s">
        <v>491</v>
      </c>
      <c r="K19" s="8" t="s">
        <v>505</v>
      </c>
      <c r="L19" s="8" t="s">
        <v>506</v>
      </c>
      <c r="M19" s="9" t="s">
        <v>456</v>
      </c>
      <c r="N19" s="9">
        <v>100</v>
      </c>
      <c r="O19" s="9" t="s">
        <v>462</v>
      </c>
      <c r="P19" s="10">
        <v>0</v>
      </c>
      <c r="Q19" s="10">
        <v>0.1</v>
      </c>
      <c r="R19" s="8"/>
      <c r="S19" s="9" t="s">
        <v>476</v>
      </c>
      <c r="T19" s="7" t="s">
        <v>477</v>
      </c>
      <c r="Y19" s="22">
        <v>88040651</v>
      </c>
      <c r="Z19">
        <v>5</v>
      </c>
      <c r="AA19"/>
    </row>
    <row r="20" spans="1:27" ht="32" thickBot="1" x14ac:dyDescent="0.4">
      <c r="A20" s="15">
        <v>213863452</v>
      </c>
      <c r="B20" s="15" t="e">
        <f>+VLOOKUP(A20,'BASE CLIENTE'!$A$2:$B$88,2,FALSE)</f>
        <v>#N/A</v>
      </c>
      <c r="C20" s="7" t="s">
        <v>502</v>
      </c>
      <c r="D20" s="7" t="s">
        <v>503</v>
      </c>
      <c r="E20" s="7" t="s">
        <v>450</v>
      </c>
      <c r="F20" s="7" t="s">
        <v>451</v>
      </c>
      <c r="G20" s="7" t="s">
        <v>504</v>
      </c>
      <c r="H20" s="7" t="s">
        <v>504</v>
      </c>
      <c r="I20" s="7" t="s">
        <v>504</v>
      </c>
      <c r="J20" s="8" t="s">
        <v>507</v>
      </c>
      <c r="K20" s="8" t="s">
        <v>508</v>
      </c>
      <c r="L20" s="8" t="s">
        <v>509</v>
      </c>
      <c r="M20" s="9" t="s">
        <v>456</v>
      </c>
      <c r="N20" s="9">
        <v>100</v>
      </c>
      <c r="O20" s="9" t="s">
        <v>462</v>
      </c>
      <c r="P20" s="10">
        <v>0</v>
      </c>
      <c r="Q20" s="10">
        <v>0.2</v>
      </c>
      <c r="R20" s="8"/>
      <c r="S20" s="9" t="s">
        <v>476</v>
      </c>
      <c r="T20" s="7" t="s">
        <v>477</v>
      </c>
      <c r="Y20" s="22">
        <v>89533813</v>
      </c>
      <c r="Z20">
        <v>5</v>
      </c>
      <c r="AA20"/>
    </row>
    <row r="21" spans="1:27" ht="22" thickBot="1" x14ac:dyDescent="0.4">
      <c r="A21" s="15">
        <v>213863452</v>
      </c>
      <c r="B21" s="15" t="e">
        <f>+VLOOKUP(A21,'BASE CLIENTE'!$A$2:$B$88,2,FALSE)</f>
        <v>#N/A</v>
      </c>
      <c r="C21" s="7" t="s">
        <v>502</v>
      </c>
      <c r="D21" s="7" t="s">
        <v>503</v>
      </c>
      <c r="E21" s="7" t="s">
        <v>450</v>
      </c>
      <c r="F21" s="7" t="s">
        <v>451</v>
      </c>
      <c r="G21" s="7" t="s">
        <v>504</v>
      </c>
      <c r="H21" s="7" t="s">
        <v>504</v>
      </c>
      <c r="I21" s="7" t="s">
        <v>504</v>
      </c>
      <c r="J21" s="8" t="s">
        <v>510</v>
      </c>
      <c r="K21" s="8" t="s">
        <v>511</v>
      </c>
      <c r="L21" s="8" t="s">
        <v>512</v>
      </c>
      <c r="M21" s="9" t="s">
        <v>456</v>
      </c>
      <c r="N21" s="9">
        <v>100</v>
      </c>
      <c r="O21" s="9" t="s">
        <v>462</v>
      </c>
      <c r="P21" s="10">
        <v>0</v>
      </c>
      <c r="Q21" s="10">
        <v>0.1</v>
      </c>
      <c r="R21" s="8"/>
      <c r="S21" s="9" t="s">
        <v>476</v>
      </c>
      <c r="T21" s="7" t="s">
        <v>477</v>
      </c>
      <c r="Y21" s="22">
        <v>90469177</v>
      </c>
      <c r="Z21">
        <v>5</v>
      </c>
    </row>
    <row r="22" spans="1:27" ht="22" thickBot="1" x14ac:dyDescent="0.4">
      <c r="A22" s="15">
        <v>213863452</v>
      </c>
      <c r="B22" s="15" t="e">
        <f>+VLOOKUP(A22,'BASE CLIENTE'!$A$2:$B$88,2,FALSE)</f>
        <v>#N/A</v>
      </c>
      <c r="C22" s="7" t="s">
        <v>502</v>
      </c>
      <c r="D22" s="7" t="s">
        <v>503</v>
      </c>
      <c r="E22" s="7" t="s">
        <v>450</v>
      </c>
      <c r="F22" s="7" t="s">
        <v>451</v>
      </c>
      <c r="G22" s="7" t="s">
        <v>504</v>
      </c>
      <c r="H22" s="7" t="s">
        <v>504</v>
      </c>
      <c r="I22" s="7" t="s">
        <v>504</v>
      </c>
      <c r="J22" s="8" t="s">
        <v>486</v>
      </c>
      <c r="K22" s="8" t="s">
        <v>486</v>
      </c>
      <c r="L22" s="8" t="s">
        <v>487</v>
      </c>
      <c r="M22" s="9" t="s">
        <v>456</v>
      </c>
      <c r="N22" s="9">
        <v>100</v>
      </c>
      <c r="O22" s="9" t="s">
        <v>462</v>
      </c>
      <c r="P22" s="10">
        <v>0.01</v>
      </c>
      <c r="Q22" s="10">
        <v>0.3</v>
      </c>
      <c r="R22" s="8"/>
      <c r="S22" s="9" t="s">
        <v>476</v>
      </c>
      <c r="T22" s="7" t="s">
        <v>477</v>
      </c>
      <c r="Y22" s="22">
        <v>90495119</v>
      </c>
      <c r="Z22">
        <v>5</v>
      </c>
    </row>
    <row r="23" spans="1:27" ht="22" thickBot="1" x14ac:dyDescent="0.4">
      <c r="A23" s="15">
        <v>158992833</v>
      </c>
      <c r="B23" s="15" t="str">
        <f>+VLOOKUP(A23,'BASE CLIENTE'!$A$2:$B$88,2,FALSE)</f>
        <v>BARBARA PAZ</v>
      </c>
      <c r="C23" s="7" t="s">
        <v>15</v>
      </c>
      <c r="D23" s="7" t="s">
        <v>513</v>
      </c>
      <c r="E23" s="7" t="s">
        <v>234</v>
      </c>
      <c r="F23" s="7" t="s">
        <v>451</v>
      </c>
      <c r="G23" s="7" t="s">
        <v>489</v>
      </c>
      <c r="H23" s="7" t="s">
        <v>489</v>
      </c>
      <c r="I23" s="7" t="s">
        <v>489</v>
      </c>
      <c r="J23" s="8" t="s">
        <v>478</v>
      </c>
      <c r="K23" s="8" t="s">
        <v>478</v>
      </c>
      <c r="L23" s="8" t="s">
        <v>479</v>
      </c>
      <c r="M23" s="9" t="s">
        <v>456</v>
      </c>
      <c r="N23" s="9">
        <v>100</v>
      </c>
      <c r="O23" s="9" t="s">
        <v>462</v>
      </c>
      <c r="P23" s="10">
        <v>0.01</v>
      </c>
      <c r="Q23" s="10">
        <v>0.3</v>
      </c>
      <c r="R23" s="8"/>
      <c r="S23" s="9" t="s">
        <v>457</v>
      </c>
      <c r="T23" s="7" t="s">
        <v>490</v>
      </c>
      <c r="Y23" s="22">
        <v>90659766</v>
      </c>
      <c r="Z23">
        <v>5</v>
      </c>
    </row>
    <row r="24" spans="1:27" ht="32" thickBot="1" x14ac:dyDescent="0.4">
      <c r="A24" s="15">
        <v>158992833</v>
      </c>
      <c r="B24" s="15" t="str">
        <f>+VLOOKUP(A24,'BASE CLIENTE'!$A$2:$B$88,2,FALSE)</f>
        <v>BARBARA PAZ</v>
      </c>
      <c r="C24" s="7" t="s">
        <v>15</v>
      </c>
      <c r="D24" s="7" t="s">
        <v>513</v>
      </c>
      <c r="E24" s="7" t="s">
        <v>234</v>
      </c>
      <c r="F24" s="7" t="s">
        <v>451</v>
      </c>
      <c r="G24" s="7" t="s">
        <v>489</v>
      </c>
      <c r="H24" s="7" t="s">
        <v>489</v>
      </c>
      <c r="I24" s="7" t="s">
        <v>489</v>
      </c>
      <c r="J24" s="8" t="s">
        <v>491</v>
      </c>
      <c r="K24" s="8" t="s">
        <v>492</v>
      </c>
      <c r="L24" s="8" t="s">
        <v>514</v>
      </c>
      <c r="M24" s="9" t="s">
        <v>456</v>
      </c>
      <c r="N24" s="9">
        <v>100</v>
      </c>
      <c r="O24" s="9" t="s">
        <v>462</v>
      </c>
      <c r="P24" s="10">
        <v>0</v>
      </c>
      <c r="Q24" s="10">
        <v>0.15</v>
      </c>
      <c r="R24" s="8"/>
      <c r="S24" s="9" t="s">
        <v>457</v>
      </c>
      <c r="T24" s="7" t="s">
        <v>490</v>
      </c>
      <c r="Y24" s="22">
        <v>90979922</v>
      </c>
      <c r="Z24">
        <v>5</v>
      </c>
    </row>
    <row r="25" spans="1:27" ht="72" thickBot="1" x14ac:dyDescent="0.4">
      <c r="A25" s="15">
        <v>158992833</v>
      </c>
      <c r="B25" s="15" t="str">
        <f>+VLOOKUP(A25,'BASE CLIENTE'!$A$2:$B$88,2,FALSE)</f>
        <v>BARBARA PAZ</v>
      </c>
      <c r="C25" s="7" t="s">
        <v>15</v>
      </c>
      <c r="D25" s="7" t="s">
        <v>513</v>
      </c>
      <c r="E25" s="7" t="s">
        <v>234</v>
      </c>
      <c r="F25" s="7" t="s">
        <v>451</v>
      </c>
      <c r="G25" s="7" t="s">
        <v>489</v>
      </c>
      <c r="H25" s="7" t="s">
        <v>489</v>
      </c>
      <c r="I25" s="7" t="s">
        <v>489</v>
      </c>
      <c r="J25" s="8" t="s">
        <v>494</v>
      </c>
      <c r="K25" s="8" t="s">
        <v>495</v>
      </c>
      <c r="L25" s="8" t="s">
        <v>496</v>
      </c>
      <c r="M25" s="9" t="s">
        <v>497</v>
      </c>
      <c r="N25" s="9">
        <v>90</v>
      </c>
      <c r="O25" s="9" t="s">
        <v>462</v>
      </c>
      <c r="P25" s="10">
        <v>0</v>
      </c>
      <c r="Q25" s="10">
        <v>0.1</v>
      </c>
      <c r="R25" s="8"/>
      <c r="S25" s="9" t="s">
        <v>457</v>
      </c>
      <c r="T25" s="7" t="s">
        <v>490</v>
      </c>
      <c r="Y25" s="22">
        <v>95000673</v>
      </c>
      <c r="Z25">
        <v>5</v>
      </c>
    </row>
    <row r="26" spans="1:27" ht="22" thickBot="1" x14ac:dyDescent="0.4">
      <c r="A26" s="15">
        <v>158992833</v>
      </c>
      <c r="B26" s="15" t="str">
        <f>+VLOOKUP(A26,'BASE CLIENTE'!$A$2:$B$88,2,FALSE)</f>
        <v>BARBARA PAZ</v>
      </c>
      <c r="C26" s="7" t="s">
        <v>15</v>
      </c>
      <c r="D26" s="7" t="s">
        <v>513</v>
      </c>
      <c r="E26" s="7" t="s">
        <v>234</v>
      </c>
      <c r="F26" s="7" t="s">
        <v>451</v>
      </c>
      <c r="G26" s="7" t="s">
        <v>489</v>
      </c>
      <c r="H26" s="7" t="s">
        <v>489</v>
      </c>
      <c r="I26" s="7" t="s">
        <v>489</v>
      </c>
      <c r="J26" s="8" t="s">
        <v>486</v>
      </c>
      <c r="K26" s="8" t="s">
        <v>486</v>
      </c>
      <c r="L26" s="8" t="s">
        <v>487</v>
      </c>
      <c r="M26" s="9" t="s">
        <v>456</v>
      </c>
      <c r="N26" s="9">
        <v>100</v>
      </c>
      <c r="O26" s="9" t="s">
        <v>462</v>
      </c>
      <c r="P26" s="10">
        <v>0.01</v>
      </c>
      <c r="Q26" s="10">
        <v>0.3</v>
      </c>
      <c r="R26" s="8"/>
      <c r="S26" s="9" t="s">
        <v>457</v>
      </c>
      <c r="T26" s="7" t="s">
        <v>490</v>
      </c>
      <c r="Y26" s="22">
        <v>97077681</v>
      </c>
      <c r="Z26">
        <v>5</v>
      </c>
    </row>
    <row r="27" spans="1:27" ht="72" thickBot="1" x14ac:dyDescent="0.4">
      <c r="A27" s="15">
        <v>158992833</v>
      </c>
      <c r="B27" s="15" t="str">
        <f>+VLOOKUP(A27,'BASE CLIENTE'!$A$2:$B$88,2,FALSE)</f>
        <v>BARBARA PAZ</v>
      </c>
      <c r="C27" s="7" t="s">
        <v>15</v>
      </c>
      <c r="D27" s="7" t="s">
        <v>513</v>
      </c>
      <c r="E27" s="7" t="s">
        <v>234</v>
      </c>
      <c r="F27" s="7" t="s">
        <v>451</v>
      </c>
      <c r="G27" s="7" t="s">
        <v>489</v>
      </c>
      <c r="H27" s="7" t="s">
        <v>489</v>
      </c>
      <c r="I27" s="7" t="s">
        <v>489</v>
      </c>
      <c r="J27" s="8" t="s">
        <v>498</v>
      </c>
      <c r="K27" s="8" t="s">
        <v>499</v>
      </c>
      <c r="L27" s="8" t="s">
        <v>515</v>
      </c>
      <c r="M27" s="9" t="s">
        <v>501</v>
      </c>
      <c r="N27" s="9">
        <v>85</v>
      </c>
      <c r="O27" s="9" t="s">
        <v>462</v>
      </c>
      <c r="P27" s="10">
        <v>0</v>
      </c>
      <c r="Q27" s="10">
        <v>0.15</v>
      </c>
      <c r="R27" s="8"/>
      <c r="S27" s="9" t="s">
        <v>457</v>
      </c>
      <c r="T27" s="7" t="s">
        <v>490</v>
      </c>
      <c r="Y27" s="22">
        <v>97804303</v>
      </c>
      <c r="Z27">
        <v>5</v>
      </c>
    </row>
    <row r="28" spans="1:27" ht="22" thickBot="1" x14ac:dyDescent="0.4">
      <c r="A28" s="15">
        <v>156015539</v>
      </c>
      <c r="B28" s="15" t="str">
        <f>+VLOOKUP(A28,'BASE CLIENTE'!$A$2:$B$88,2,FALSE)</f>
        <v>CARLOS FELIPE</v>
      </c>
      <c r="C28" s="7" t="s">
        <v>102</v>
      </c>
      <c r="D28" s="7" t="s">
        <v>516</v>
      </c>
      <c r="E28" s="7" t="s">
        <v>450</v>
      </c>
      <c r="F28" s="7" t="s">
        <v>451</v>
      </c>
      <c r="G28" s="7" t="s">
        <v>335</v>
      </c>
      <c r="H28" s="7" t="s">
        <v>335</v>
      </c>
      <c r="I28" s="7" t="s">
        <v>335</v>
      </c>
      <c r="J28" s="8" t="s">
        <v>478</v>
      </c>
      <c r="K28" s="8" t="s">
        <v>478</v>
      </c>
      <c r="L28" s="8" t="s">
        <v>479</v>
      </c>
      <c r="M28" s="9" t="s">
        <v>456</v>
      </c>
      <c r="N28" s="9">
        <v>100</v>
      </c>
      <c r="O28" s="9" t="s">
        <v>442</v>
      </c>
      <c r="P28" s="10">
        <v>1</v>
      </c>
      <c r="Q28" s="10">
        <v>0.3</v>
      </c>
      <c r="R28" s="8"/>
      <c r="S28" s="9" t="s">
        <v>457</v>
      </c>
      <c r="T28" s="7" t="s">
        <v>517</v>
      </c>
      <c r="Y28" s="22">
        <v>98076123</v>
      </c>
      <c r="Z28">
        <v>5</v>
      </c>
    </row>
    <row r="29" spans="1:27" ht="42" thickBot="1" x14ac:dyDescent="0.4">
      <c r="A29" s="15">
        <v>156015539</v>
      </c>
      <c r="B29" s="15" t="str">
        <f>+VLOOKUP(A29,'BASE CLIENTE'!$A$2:$B$88,2,FALSE)</f>
        <v>CARLOS FELIPE</v>
      </c>
      <c r="C29" s="7" t="s">
        <v>102</v>
      </c>
      <c r="D29" s="7" t="s">
        <v>516</v>
      </c>
      <c r="E29" s="7" t="s">
        <v>450</v>
      </c>
      <c r="F29" s="7" t="s">
        <v>451</v>
      </c>
      <c r="G29" s="7" t="s">
        <v>335</v>
      </c>
      <c r="H29" s="7" t="s">
        <v>335</v>
      </c>
      <c r="I29" s="7" t="s">
        <v>335</v>
      </c>
      <c r="J29" s="8" t="s">
        <v>518</v>
      </c>
      <c r="K29" s="8" t="s">
        <v>519</v>
      </c>
      <c r="L29" s="8" t="s">
        <v>520</v>
      </c>
      <c r="M29" s="9" t="s">
        <v>456</v>
      </c>
      <c r="N29" s="9">
        <v>100</v>
      </c>
      <c r="O29" s="9" t="s">
        <v>442</v>
      </c>
      <c r="P29" s="10">
        <v>0</v>
      </c>
      <c r="Q29" s="10">
        <v>0.1</v>
      </c>
      <c r="R29" s="8"/>
      <c r="S29" s="9" t="s">
        <v>457</v>
      </c>
      <c r="T29" s="7" t="s">
        <v>517</v>
      </c>
      <c r="Y29" s="22">
        <v>98983732</v>
      </c>
      <c r="Z29">
        <v>5</v>
      </c>
    </row>
    <row r="30" spans="1:27" ht="22" thickBot="1" x14ac:dyDescent="0.4">
      <c r="A30" s="15">
        <v>156015539</v>
      </c>
      <c r="B30" s="15" t="str">
        <f>+VLOOKUP(A30,'BASE CLIENTE'!$A$2:$B$88,2,FALSE)</f>
        <v>CARLOS FELIPE</v>
      </c>
      <c r="C30" s="7" t="s">
        <v>102</v>
      </c>
      <c r="D30" s="7" t="s">
        <v>516</v>
      </c>
      <c r="E30" s="7" t="s">
        <v>450</v>
      </c>
      <c r="F30" s="7" t="s">
        <v>451</v>
      </c>
      <c r="G30" s="7" t="s">
        <v>335</v>
      </c>
      <c r="H30" s="7" t="s">
        <v>335</v>
      </c>
      <c r="I30" s="7" t="s">
        <v>335</v>
      </c>
      <c r="J30" s="8" t="s">
        <v>486</v>
      </c>
      <c r="K30" s="8" t="s">
        <v>486</v>
      </c>
      <c r="L30" s="8" t="s">
        <v>487</v>
      </c>
      <c r="M30" s="9" t="s">
        <v>456</v>
      </c>
      <c r="N30" s="9">
        <v>100</v>
      </c>
      <c r="O30" s="9" t="s">
        <v>462</v>
      </c>
      <c r="P30" s="10">
        <v>1</v>
      </c>
      <c r="Q30" s="10">
        <v>0.3</v>
      </c>
      <c r="R30" s="8"/>
      <c r="S30" s="9" t="s">
        <v>457</v>
      </c>
      <c r="T30" s="7" t="s">
        <v>517</v>
      </c>
      <c r="Y30" s="22">
        <v>100172798</v>
      </c>
      <c r="Z30">
        <v>5</v>
      </c>
    </row>
    <row r="31" spans="1:27" ht="42" thickBot="1" x14ac:dyDescent="0.4">
      <c r="A31" s="15">
        <v>156015539</v>
      </c>
      <c r="B31" s="15" t="str">
        <f>+VLOOKUP(A31,'BASE CLIENTE'!$A$2:$B$88,2,FALSE)</f>
        <v>CARLOS FELIPE</v>
      </c>
      <c r="C31" s="7" t="s">
        <v>102</v>
      </c>
      <c r="D31" s="7" t="s">
        <v>516</v>
      </c>
      <c r="E31" s="7" t="s">
        <v>450</v>
      </c>
      <c r="F31" s="7" t="s">
        <v>451</v>
      </c>
      <c r="G31" s="7" t="s">
        <v>335</v>
      </c>
      <c r="H31" s="7" t="s">
        <v>335</v>
      </c>
      <c r="I31" s="7" t="s">
        <v>335</v>
      </c>
      <c r="J31" s="8" t="s">
        <v>521</v>
      </c>
      <c r="K31" s="8" t="s">
        <v>522</v>
      </c>
      <c r="L31" s="8" t="s">
        <v>523</v>
      </c>
      <c r="M31" s="9" t="s">
        <v>456</v>
      </c>
      <c r="N31" s="9">
        <v>100</v>
      </c>
      <c r="O31" s="9" t="s">
        <v>462</v>
      </c>
      <c r="P31" s="10">
        <v>0</v>
      </c>
      <c r="Q31" s="10">
        <v>0.15</v>
      </c>
      <c r="R31" s="8"/>
      <c r="S31" s="9" t="s">
        <v>457</v>
      </c>
      <c r="T31" s="7" t="s">
        <v>517</v>
      </c>
      <c r="Y31" s="22">
        <v>102134478</v>
      </c>
      <c r="Z31">
        <v>5</v>
      </c>
    </row>
    <row r="32" spans="1:27" ht="42" thickBot="1" x14ac:dyDescent="0.4">
      <c r="A32" s="15">
        <v>156015539</v>
      </c>
      <c r="B32" s="15" t="str">
        <f>+VLOOKUP(A32,'BASE CLIENTE'!$A$2:$B$88,2,FALSE)</f>
        <v>CARLOS FELIPE</v>
      </c>
      <c r="C32" s="7" t="s">
        <v>102</v>
      </c>
      <c r="D32" s="7" t="s">
        <v>516</v>
      </c>
      <c r="E32" s="7" t="s">
        <v>450</v>
      </c>
      <c r="F32" s="7" t="s">
        <v>451</v>
      </c>
      <c r="G32" s="7" t="s">
        <v>335</v>
      </c>
      <c r="H32" s="7" t="s">
        <v>335</v>
      </c>
      <c r="I32" s="7" t="s">
        <v>335</v>
      </c>
      <c r="J32" s="8" t="s">
        <v>524</v>
      </c>
      <c r="K32" s="8" t="s">
        <v>525</v>
      </c>
      <c r="L32" s="8" t="s">
        <v>526</v>
      </c>
      <c r="M32" s="9" t="s">
        <v>456</v>
      </c>
      <c r="N32" s="9">
        <v>100</v>
      </c>
      <c r="O32" s="9" t="s">
        <v>462</v>
      </c>
      <c r="P32" s="10">
        <v>1</v>
      </c>
      <c r="Q32" s="10">
        <v>0.15</v>
      </c>
      <c r="R32" s="8"/>
      <c r="S32" s="9" t="s">
        <v>457</v>
      </c>
      <c r="T32" s="7" t="s">
        <v>517</v>
      </c>
      <c r="Y32" s="22">
        <v>103741106</v>
      </c>
      <c r="Z32">
        <v>5</v>
      </c>
    </row>
    <row r="33" spans="1:26" ht="22" thickBot="1" x14ac:dyDescent="0.4">
      <c r="A33" s="15">
        <v>161405728</v>
      </c>
      <c r="B33" s="15" t="str">
        <f>+VLOOKUP(A33,'BASE CLIENTE'!$A$2:$B$88,2,FALSE)</f>
        <v>CARLOS GUSTAVO</v>
      </c>
      <c r="C33" s="7" t="s">
        <v>154</v>
      </c>
      <c r="D33" s="7" t="s">
        <v>527</v>
      </c>
      <c r="E33" s="7" t="s">
        <v>450</v>
      </c>
      <c r="F33" s="7" t="s">
        <v>451</v>
      </c>
      <c r="G33" s="7" t="s">
        <v>528</v>
      </c>
      <c r="H33" s="7" t="s">
        <v>528</v>
      </c>
      <c r="I33" s="7" t="s">
        <v>528</v>
      </c>
      <c r="J33" s="8" t="s">
        <v>478</v>
      </c>
      <c r="K33" s="8" t="s">
        <v>478</v>
      </c>
      <c r="L33" s="8" t="s">
        <v>479</v>
      </c>
      <c r="M33" s="9" t="s">
        <v>456</v>
      </c>
      <c r="N33" s="9">
        <v>100</v>
      </c>
      <c r="O33" s="9" t="s">
        <v>462</v>
      </c>
      <c r="P33" s="10">
        <v>0.01</v>
      </c>
      <c r="Q33" s="10">
        <v>0.3</v>
      </c>
      <c r="R33" s="8"/>
      <c r="S33" s="9" t="s">
        <v>457</v>
      </c>
      <c r="T33" s="7" t="s">
        <v>529</v>
      </c>
      <c r="Y33" s="22">
        <v>103965136</v>
      </c>
      <c r="Z33">
        <v>5</v>
      </c>
    </row>
    <row r="34" spans="1:26" ht="32" thickBot="1" x14ac:dyDescent="0.4">
      <c r="A34" s="15">
        <v>161405728</v>
      </c>
      <c r="B34" s="15" t="str">
        <f>+VLOOKUP(A34,'BASE CLIENTE'!$A$2:$B$88,2,FALSE)</f>
        <v>CARLOS GUSTAVO</v>
      </c>
      <c r="C34" s="7" t="s">
        <v>154</v>
      </c>
      <c r="D34" s="7" t="s">
        <v>527</v>
      </c>
      <c r="E34" s="7" t="s">
        <v>450</v>
      </c>
      <c r="F34" s="7" t="s">
        <v>451</v>
      </c>
      <c r="G34" s="7" t="s">
        <v>528</v>
      </c>
      <c r="H34" s="7" t="s">
        <v>528</v>
      </c>
      <c r="I34" s="7" t="s">
        <v>528</v>
      </c>
      <c r="J34" s="8" t="s">
        <v>491</v>
      </c>
      <c r="K34" s="8" t="s">
        <v>530</v>
      </c>
      <c r="L34" s="8" t="s">
        <v>531</v>
      </c>
      <c r="M34" s="9" t="s">
        <v>456</v>
      </c>
      <c r="N34" s="9">
        <v>100</v>
      </c>
      <c r="O34" s="9" t="s">
        <v>462</v>
      </c>
      <c r="P34" s="10">
        <v>0</v>
      </c>
      <c r="Q34" s="10">
        <v>0.15</v>
      </c>
      <c r="R34" s="8"/>
      <c r="S34" s="9" t="s">
        <v>457</v>
      </c>
      <c r="T34" s="7" t="s">
        <v>529</v>
      </c>
      <c r="Y34" s="22">
        <v>104489575</v>
      </c>
      <c r="Z34">
        <v>5</v>
      </c>
    </row>
    <row r="35" spans="1:26" ht="42" thickBot="1" x14ac:dyDescent="0.4">
      <c r="A35" s="15">
        <v>161405728</v>
      </c>
      <c r="B35" s="15" t="str">
        <f>+VLOOKUP(A35,'BASE CLIENTE'!$A$2:$B$88,2,FALSE)</f>
        <v>CARLOS GUSTAVO</v>
      </c>
      <c r="C35" s="7" t="s">
        <v>154</v>
      </c>
      <c r="D35" s="7" t="s">
        <v>527</v>
      </c>
      <c r="E35" s="7" t="s">
        <v>450</v>
      </c>
      <c r="F35" s="7" t="s">
        <v>451</v>
      </c>
      <c r="G35" s="7" t="s">
        <v>528</v>
      </c>
      <c r="H35" s="7" t="s">
        <v>528</v>
      </c>
      <c r="I35" s="7" t="s">
        <v>528</v>
      </c>
      <c r="J35" s="8" t="s">
        <v>532</v>
      </c>
      <c r="K35" s="8" t="s">
        <v>533</v>
      </c>
      <c r="L35" s="8" t="s">
        <v>534</v>
      </c>
      <c r="M35" s="9" t="s">
        <v>497</v>
      </c>
      <c r="N35" s="9">
        <v>95</v>
      </c>
      <c r="O35" s="9" t="s">
        <v>462</v>
      </c>
      <c r="P35" s="10">
        <v>0</v>
      </c>
      <c r="Q35" s="10">
        <v>0.1</v>
      </c>
      <c r="R35" s="8"/>
      <c r="S35" s="9" t="s">
        <v>457</v>
      </c>
      <c r="T35" s="7" t="s">
        <v>529</v>
      </c>
      <c r="Y35" s="22">
        <v>112271538</v>
      </c>
      <c r="Z35">
        <v>5</v>
      </c>
    </row>
    <row r="36" spans="1:26" ht="52" thickBot="1" x14ac:dyDescent="0.4">
      <c r="A36" s="15">
        <v>161405728</v>
      </c>
      <c r="B36" s="15" t="str">
        <f>+VLOOKUP(A36,'BASE CLIENTE'!$A$2:$B$88,2,FALSE)</f>
        <v>CARLOS GUSTAVO</v>
      </c>
      <c r="C36" s="7" t="s">
        <v>154</v>
      </c>
      <c r="D36" s="7" t="s">
        <v>527</v>
      </c>
      <c r="E36" s="7" t="s">
        <v>450</v>
      </c>
      <c r="F36" s="7" t="s">
        <v>451</v>
      </c>
      <c r="G36" s="7" t="s">
        <v>528</v>
      </c>
      <c r="H36" s="7" t="s">
        <v>528</v>
      </c>
      <c r="I36" s="7" t="s">
        <v>528</v>
      </c>
      <c r="J36" s="8" t="s">
        <v>535</v>
      </c>
      <c r="K36" s="8" t="s">
        <v>536</v>
      </c>
      <c r="L36" s="8" t="s">
        <v>537</v>
      </c>
      <c r="M36" s="9" t="s">
        <v>456</v>
      </c>
      <c r="N36" s="9">
        <v>100</v>
      </c>
      <c r="O36" s="9" t="s">
        <v>462</v>
      </c>
      <c r="P36" s="10">
        <v>0</v>
      </c>
      <c r="Q36" s="10">
        <v>0.15</v>
      </c>
      <c r="R36" s="8"/>
      <c r="S36" s="9" t="s">
        <v>457</v>
      </c>
      <c r="T36" s="7" t="s">
        <v>529</v>
      </c>
      <c r="Y36" s="22">
        <v>114048119</v>
      </c>
      <c r="Z36">
        <v>5</v>
      </c>
    </row>
    <row r="37" spans="1:26" ht="22" thickBot="1" x14ac:dyDescent="0.4">
      <c r="A37" s="15">
        <v>161405728</v>
      </c>
      <c r="B37" s="15" t="str">
        <f>+VLOOKUP(A37,'BASE CLIENTE'!$A$2:$B$88,2,FALSE)</f>
        <v>CARLOS GUSTAVO</v>
      </c>
      <c r="C37" s="7" t="s">
        <v>154</v>
      </c>
      <c r="D37" s="7" t="s">
        <v>527</v>
      </c>
      <c r="E37" s="7" t="s">
        <v>450</v>
      </c>
      <c r="F37" s="7" t="s">
        <v>451</v>
      </c>
      <c r="G37" s="7" t="s">
        <v>528</v>
      </c>
      <c r="H37" s="7" t="s">
        <v>528</v>
      </c>
      <c r="I37" s="7" t="s">
        <v>528</v>
      </c>
      <c r="J37" s="8" t="s">
        <v>486</v>
      </c>
      <c r="K37" s="8" t="s">
        <v>486</v>
      </c>
      <c r="L37" s="8" t="s">
        <v>487</v>
      </c>
      <c r="M37" s="9" t="s">
        <v>456</v>
      </c>
      <c r="N37" s="9">
        <v>100</v>
      </c>
      <c r="O37" s="9" t="s">
        <v>462</v>
      </c>
      <c r="P37" s="10">
        <v>0.01</v>
      </c>
      <c r="Q37" s="10">
        <v>0.3</v>
      </c>
      <c r="R37" s="8"/>
      <c r="S37" s="9" t="s">
        <v>457</v>
      </c>
      <c r="T37" s="7" t="s">
        <v>529</v>
      </c>
      <c r="Y37" s="22">
        <v>116207109</v>
      </c>
      <c r="Z37">
        <v>5</v>
      </c>
    </row>
    <row r="38" spans="1:26" ht="22" thickBot="1" x14ac:dyDescent="0.4">
      <c r="A38" s="15">
        <v>130276172</v>
      </c>
      <c r="B38" s="15" t="str">
        <f>+VLOOKUP(A38,'BASE CLIENTE'!$A$2:$B$88,2,FALSE)</f>
        <v>CONSUELO DEL PILAR</v>
      </c>
      <c r="C38" s="7" t="s">
        <v>126</v>
      </c>
      <c r="D38" s="7" t="s">
        <v>538</v>
      </c>
      <c r="E38" s="7" t="s">
        <v>450</v>
      </c>
      <c r="F38" s="7" t="s">
        <v>451</v>
      </c>
      <c r="G38" s="7" t="s">
        <v>338</v>
      </c>
      <c r="H38" s="7" t="s">
        <v>338</v>
      </c>
      <c r="I38" s="7" t="s">
        <v>338</v>
      </c>
      <c r="J38" s="8" t="s">
        <v>478</v>
      </c>
      <c r="K38" s="8" t="s">
        <v>478</v>
      </c>
      <c r="L38" s="8" t="s">
        <v>479</v>
      </c>
      <c r="M38" s="9" t="s">
        <v>456</v>
      </c>
      <c r="N38" s="9">
        <v>100</v>
      </c>
      <c r="O38" s="9" t="s">
        <v>462</v>
      </c>
      <c r="P38" s="10">
        <v>0.01</v>
      </c>
      <c r="Q38" s="10">
        <v>0.3</v>
      </c>
      <c r="R38" s="8"/>
      <c r="S38" s="9" t="s">
        <v>457</v>
      </c>
      <c r="T38" s="7" t="s">
        <v>458</v>
      </c>
      <c r="Y38" s="22">
        <v>118099192</v>
      </c>
      <c r="Z38">
        <v>5</v>
      </c>
    </row>
    <row r="39" spans="1:26" ht="92" thickBot="1" x14ac:dyDescent="0.4">
      <c r="A39" s="15">
        <v>130276172</v>
      </c>
      <c r="B39" s="15" t="str">
        <f>+VLOOKUP(A39,'BASE CLIENTE'!$A$2:$B$88,2,FALSE)</f>
        <v>CONSUELO DEL PILAR</v>
      </c>
      <c r="C39" s="7" t="s">
        <v>126</v>
      </c>
      <c r="D39" s="7" t="s">
        <v>538</v>
      </c>
      <c r="E39" s="7" t="s">
        <v>450</v>
      </c>
      <c r="F39" s="7" t="s">
        <v>451</v>
      </c>
      <c r="G39" s="7" t="s">
        <v>338</v>
      </c>
      <c r="H39" s="7" t="s">
        <v>338</v>
      </c>
      <c r="I39" s="7" t="s">
        <v>338</v>
      </c>
      <c r="J39" s="8" t="s">
        <v>539</v>
      </c>
      <c r="K39" s="8" t="s">
        <v>540</v>
      </c>
      <c r="L39" s="8" t="s">
        <v>541</v>
      </c>
      <c r="M39" s="9" t="s">
        <v>456</v>
      </c>
      <c r="N39" s="9" t="s">
        <v>542</v>
      </c>
      <c r="O39" s="9" t="s">
        <v>462</v>
      </c>
      <c r="P39" s="10">
        <v>0</v>
      </c>
      <c r="Q39" s="10">
        <v>0.15</v>
      </c>
      <c r="R39" s="8"/>
      <c r="S39" s="9" t="s">
        <v>457</v>
      </c>
      <c r="T39" s="7" t="s">
        <v>458</v>
      </c>
      <c r="Y39" s="22">
        <v>118295633</v>
      </c>
      <c r="Z39">
        <v>5</v>
      </c>
    </row>
    <row r="40" spans="1:26" ht="32" thickBot="1" x14ac:dyDescent="0.4">
      <c r="A40" s="15">
        <v>130276172</v>
      </c>
      <c r="B40" s="15" t="str">
        <f>+VLOOKUP(A40,'BASE CLIENTE'!$A$2:$B$88,2,FALSE)</f>
        <v>CONSUELO DEL PILAR</v>
      </c>
      <c r="C40" s="7" t="s">
        <v>126</v>
      </c>
      <c r="D40" s="7" t="s">
        <v>538</v>
      </c>
      <c r="E40" s="7" t="s">
        <v>450</v>
      </c>
      <c r="F40" s="7" t="s">
        <v>451</v>
      </c>
      <c r="G40" s="7" t="s">
        <v>338</v>
      </c>
      <c r="H40" s="7" t="s">
        <v>338</v>
      </c>
      <c r="I40" s="7" t="s">
        <v>338</v>
      </c>
      <c r="J40" s="8" t="s">
        <v>543</v>
      </c>
      <c r="K40" s="8" t="s">
        <v>544</v>
      </c>
      <c r="L40" s="8" t="s">
        <v>545</v>
      </c>
      <c r="M40" s="9" t="s">
        <v>456</v>
      </c>
      <c r="N40" s="9" t="s">
        <v>542</v>
      </c>
      <c r="O40" s="9" t="s">
        <v>462</v>
      </c>
      <c r="P40" s="10">
        <v>0</v>
      </c>
      <c r="Q40" s="10">
        <v>0.15</v>
      </c>
      <c r="R40" s="8"/>
      <c r="S40" s="9" t="s">
        <v>457</v>
      </c>
      <c r="T40" s="7" t="s">
        <v>458</v>
      </c>
      <c r="Y40" s="22">
        <v>121244330</v>
      </c>
      <c r="Z40">
        <v>5</v>
      </c>
    </row>
    <row r="41" spans="1:26" ht="22" thickBot="1" x14ac:dyDescent="0.4">
      <c r="A41" s="15">
        <v>130276172</v>
      </c>
      <c r="B41" s="15" t="str">
        <f>+VLOOKUP(A41,'BASE CLIENTE'!$A$2:$B$88,2,FALSE)</f>
        <v>CONSUELO DEL PILAR</v>
      </c>
      <c r="C41" s="7" t="s">
        <v>126</v>
      </c>
      <c r="D41" s="7" t="s">
        <v>538</v>
      </c>
      <c r="E41" s="7" t="s">
        <v>450</v>
      </c>
      <c r="F41" s="7" t="s">
        <v>451</v>
      </c>
      <c r="G41" s="7" t="s">
        <v>338</v>
      </c>
      <c r="H41" s="7" t="s">
        <v>338</v>
      </c>
      <c r="I41" s="7" t="s">
        <v>338</v>
      </c>
      <c r="J41" s="8" t="s">
        <v>486</v>
      </c>
      <c r="K41" s="8" t="s">
        <v>486</v>
      </c>
      <c r="L41" s="8" t="s">
        <v>487</v>
      </c>
      <c r="M41" s="9" t="s">
        <v>456</v>
      </c>
      <c r="N41" s="9">
        <v>100</v>
      </c>
      <c r="O41" s="9" t="s">
        <v>462</v>
      </c>
      <c r="P41" s="10">
        <v>0.01</v>
      </c>
      <c r="Q41" s="10">
        <v>0.3</v>
      </c>
      <c r="R41" s="8"/>
      <c r="S41" s="9" t="s">
        <v>457</v>
      </c>
      <c r="T41" s="7" t="s">
        <v>458</v>
      </c>
      <c r="Y41" s="22">
        <v>130276172</v>
      </c>
      <c r="Z41">
        <v>5</v>
      </c>
    </row>
    <row r="42" spans="1:26" ht="102" thickBot="1" x14ac:dyDescent="0.4">
      <c r="A42" s="15">
        <v>130276172</v>
      </c>
      <c r="B42" s="15" t="str">
        <f>+VLOOKUP(A42,'BASE CLIENTE'!$A$2:$B$88,2,FALSE)</f>
        <v>CONSUELO DEL PILAR</v>
      </c>
      <c r="C42" s="7" t="s">
        <v>126</v>
      </c>
      <c r="D42" s="7" t="s">
        <v>538</v>
      </c>
      <c r="E42" s="7" t="s">
        <v>450</v>
      </c>
      <c r="F42" s="7" t="s">
        <v>451</v>
      </c>
      <c r="G42" s="7" t="s">
        <v>338</v>
      </c>
      <c r="H42" s="7" t="s">
        <v>338</v>
      </c>
      <c r="I42" s="7" t="s">
        <v>338</v>
      </c>
      <c r="J42" s="8" t="s">
        <v>546</v>
      </c>
      <c r="K42" s="8" t="s">
        <v>547</v>
      </c>
      <c r="L42" s="8" t="s">
        <v>548</v>
      </c>
      <c r="M42" s="9" t="s">
        <v>456</v>
      </c>
      <c r="N42" s="9" t="s">
        <v>542</v>
      </c>
      <c r="O42" s="9" t="s">
        <v>462</v>
      </c>
      <c r="P42" s="10">
        <v>0</v>
      </c>
      <c r="Q42" s="10">
        <v>0.1</v>
      </c>
      <c r="R42" s="8"/>
      <c r="S42" s="9" t="s">
        <v>457</v>
      </c>
      <c r="T42" s="7" t="s">
        <v>458</v>
      </c>
      <c r="Y42" s="22">
        <v>130383858</v>
      </c>
      <c r="Z42">
        <v>5</v>
      </c>
    </row>
    <row r="43" spans="1:26" ht="22" thickBot="1" x14ac:dyDescent="0.4">
      <c r="A43" s="15" t="s">
        <v>382</v>
      </c>
      <c r="B43" s="15" t="str">
        <f>+VLOOKUP(A43,'BASE CLIENTE'!$A$2:$B$88,2,FALSE)</f>
        <v>DANIEL ESTEBAN</v>
      </c>
      <c r="C43" s="7" t="s">
        <v>98</v>
      </c>
      <c r="D43" s="28" t="s">
        <v>32</v>
      </c>
      <c r="E43" s="7" t="s">
        <v>263</v>
      </c>
      <c r="F43" s="7" t="s">
        <v>451</v>
      </c>
      <c r="G43" s="7" t="s">
        <v>550</v>
      </c>
      <c r="H43" s="7" t="s">
        <v>550</v>
      </c>
      <c r="I43" s="7" t="s">
        <v>550</v>
      </c>
      <c r="J43" s="8" t="s">
        <v>478</v>
      </c>
      <c r="K43" s="8" t="s">
        <v>478</v>
      </c>
      <c r="L43" s="8" t="s">
        <v>479</v>
      </c>
      <c r="M43" s="9" t="s">
        <v>456</v>
      </c>
      <c r="N43" s="9">
        <v>100</v>
      </c>
      <c r="O43" s="9" t="s">
        <v>462</v>
      </c>
      <c r="P43" s="10">
        <v>0.01</v>
      </c>
      <c r="Q43" s="10">
        <v>0.3</v>
      </c>
      <c r="R43" s="8"/>
      <c r="S43" s="9" t="s">
        <v>457</v>
      </c>
      <c r="T43" s="7" t="s">
        <v>551</v>
      </c>
      <c r="Y43" s="22">
        <v>131173407</v>
      </c>
      <c r="Z43">
        <v>5</v>
      </c>
    </row>
    <row r="44" spans="1:26" ht="62" thickBot="1" x14ac:dyDescent="0.4">
      <c r="A44" s="15" t="s">
        <v>382</v>
      </c>
      <c r="B44" s="15" t="str">
        <f>+VLOOKUP(A44,'BASE CLIENTE'!$A$2:$B$88,2,FALSE)</f>
        <v>DANIEL ESTEBAN</v>
      </c>
      <c r="C44" s="7" t="s">
        <v>98</v>
      </c>
      <c r="D44" s="28" t="s">
        <v>32</v>
      </c>
      <c r="E44" s="7" t="s">
        <v>263</v>
      </c>
      <c r="F44" s="7" t="s">
        <v>451</v>
      </c>
      <c r="G44" s="7" t="s">
        <v>550</v>
      </c>
      <c r="H44" s="7" t="s">
        <v>550</v>
      </c>
      <c r="I44" s="7" t="s">
        <v>550</v>
      </c>
      <c r="J44" s="8" t="s">
        <v>552</v>
      </c>
      <c r="K44" s="8" t="s">
        <v>553</v>
      </c>
      <c r="L44" s="8" t="s">
        <v>554</v>
      </c>
      <c r="M44" s="9" t="s">
        <v>497</v>
      </c>
      <c r="N44" s="9">
        <v>20</v>
      </c>
      <c r="O44" s="9" t="s">
        <v>462</v>
      </c>
      <c r="P44" s="10">
        <v>0</v>
      </c>
      <c r="Q44" s="10">
        <v>0.2</v>
      </c>
      <c r="R44" s="8"/>
      <c r="S44" s="9" t="s">
        <v>457</v>
      </c>
      <c r="T44" s="7" t="s">
        <v>551</v>
      </c>
      <c r="Y44" s="22">
        <v>131332009</v>
      </c>
      <c r="Z44">
        <v>5</v>
      </c>
    </row>
    <row r="45" spans="1:26" ht="22" thickBot="1" x14ac:dyDescent="0.4">
      <c r="A45" s="15" t="s">
        <v>382</v>
      </c>
      <c r="B45" s="15" t="str">
        <f>+VLOOKUP(A45,'BASE CLIENTE'!$A$2:$B$88,2,FALSE)</f>
        <v>DANIEL ESTEBAN</v>
      </c>
      <c r="C45" s="7" t="s">
        <v>98</v>
      </c>
      <c r="D45" s="28" t="s">
        <v>32</v>
      </c>
      <c r="E45" s="7" t="s">
        <v>263</v>
      </c>
      <c r="F45" s="7" t="s">
        <v>451</v>
      </c>
      <c r="G45" s="7" t="s">
        <v>550</v>
      </c>
      <c r="H45" s="7" t="s">
        <v>550</v>
      </c>
      <c r="I45" s="7" t="s">
        <v>550</v>
      </c>
      <c r="J45" s="8" t="s">
        <v>486</v>
      </c>
      <c r="K45" s="8" t="s">
        <v>486</v>
      </c>
      <c r="L45" s="8" t="s">
        <v>487</v>
      </c>
      <c r="M45" s="9" t="s">
        <v>456</v>
      </c>
      <c r="N45" s="9">
        <v>100</v>
      </c>
      <c r="O45" s="9" t="s">
        <v>462</v>
      </c>
      <c r="P45" s="10">
        <v>0.01</v>
      </c>
      <c r="Q45" s="10">
        <v>0.3</v>
      </c>
      <c r="R45" s="8"/>
      <c r="S45" s="9" t="s">
        <v>457</v>
      </c>
      <c r="T45" s="7" t="s">
        <v>551</v>
      </c>
      <c r="Y45" s="22">
        <v>132049602</v>
      </c>
      <c r="Z45">
        <v>5</v>
      </c>
    </row>
    <row r="46" spans="1:26" ht="42" thickBot="1" x14ac:dyDescent="0.4">
      <c r="A46" s="15" t="s">
        <v>382</v>
      </c>
      <c r="B46" s="15" t="str">
        <f>+VLOOKUP(A46,'BASE CLIENTE'!$A$2:$B$88,2,FALSE)</f>
        <v>DANIEL ESTEBAN</v>
      </c>
      <c r="C46" s="7" t="s">
        <v>98</v>
      </c>
      <c r="D46" s="28" t="s">
        <v>32</v>
      </c>
      <c r="E46" s="7" t="s">
        <v>263</v>
      </c>
      <c r="F46" s="7" t="s">
        <v>451</v>
      </c>
      <c r="G46" s="7" t="s">
        <v>550</v>
      </c>
      <c r="H46" s="7" t="s">
        <v>550</v>
      </c>
      <c r="I46" s="7" t="s">
        <v>550</v>
      </c>
      <c r="J46" s="8" t="s">
        <v>555</v>
      </c>
      <c r="K46" s="8" t="s">
        <v>556</v>
      </c>
      <c r="L46" s="8" t="s">
        <v>557</v>
      </c>
      <c r="M46" s="9" t="s">
        <v>497</v>
      </c>
      <c r="N46" s="9">
        <v>20</v>
      </c>
      <c r="O46" s="9" t="s">
        <v>462</v>
      </c>
      <c r="P46" s="10">
        <v>0</v>
      </c>
      <c r="Q46" s="10">
        <v>0.1</v>
      </c>
      <c r="R46" s="8"/>
      <c r="S46" s="9" t="s">
        <v>457</v>
      </c>
      <c r="T46" s="7" t="s">
        <v>551</v>
      </c>
      <c r="Y46" s="22">
        <v>132328579</v>
      </c>
      <c r="Z46">
        <v>5</v>
      </c>
    </row>
    <row r="47" spans="1:26" ht="62" thickBot="1" x14ac:dyDescent="0.4">
      <c r="A47" s="15" t="s">
        <v>382</v>
      </c>
      <c r="B47" s="15" t="str">
        <f>+VLOOKUP(A47,'BASE CLIENTE'!$A$2:$B$88,2,FALSE)</f>
        <v>DANIEL ESTEBAN</v>
      </c>
      <c r="C47" s="7" t="s">
        <v>98</v>
      </c>
      <c r="D47" s="28" t="s">
        <v>32</v>
      </c>
      <c r="E47" s="7" t="s">
        <v>263</v>
      </c>
      <c r="F47" s="7" t="s">
        <v>451</v>
      </c>
      <c r="G47" s="7" t="s">
        <v>550</v>
      </c>
      <c r="H47" s="7" t="s">
        <v>550</v>
      </c>
      <c r="I47" s="7" t="s">
        <v>550</v>
      </c>
      <c r="J47" s="8" t="s">
        <v>558</v>
      </c>
      <c r="K47" s="8" t="s">
        <v>559</v>
      </c>
      <c r="L47" s="8" t="s">
        <v>560</v>
      </c>
      <c r="M47" s="9" t="s">
        <v>497</v>
      </c>
      <c r="N47" s="9">
        <v>30</v>
      </c>
      <c r="O47" s="9" t="s">
        <v>462</v>
      </c>
      <c r="P47" s="10">
        <v>0</v>
      </c>
      <c r="Q47" s="10">
        <v>0.1</v>
      </c>
      <c r="R47" s="8"/>
      <c r="S47" s="9" t="s">
        <v>457</v>
      </c>
      <c r="T47" s="7" t="s">
        <v>551</v>
      </c>
      <c r="Y47" s="22">
        <v>133686851</v>
      </c>
      <c r="Z47">
        <v>5</v>
      </c>
    </row>
    <row r="48" spans="1:26" ht="22" thickBot="1" x14ac:dyDescent="0.4">
      <c r="A48" s="15">
        <v>133754709</v>
      </c>
      <c r="B48" s="15" t="e">
        <f>+VLOOKUP(A48,'BASE CLIENTE'!$A$2:$B$88,2,FALSE)</f>
        <v>#N/A</v>
      </c>
      <c r="C48" s="7" t="s">
        <v>561</v>
      </c>
      <c r="D48" s="7" t="s">
        <v>562</v>
      </c>
      <c r="E48" s="7" t="s">
        <v>563</v>
      </c>
      <c r="F48" s="7" t="s">
        <v>451</v>
      </c>
      <c r="G48" s="7" t="s">
        <v>564</v>
      </c>
      <c r="H48" s="7" t="s">
        <v>564</v>
      </c>
      <c r="I48" s="7" t="s">
        <v>564</v>
      </c>
      <c r="J48" s="8" t="s">
        <v>478</v>
      </c>
      <c r="K48" s="8" t="s">
        <v>478</v>
      </c>
      <c r="L48" s="8" t="s">
        <v>479</v>
      </c>
      <c r="M48" s="9" t="s">
        <v>456</v>
      </c>
      <c r="N48" s="9">
        <v>100</v>
      </c>
      <c r="O48" s="9" t="s">
        <v>462</v>
      </c>
      <c r="P48" s="10">
        <v>0.01</v>
      </c>
      <c r="Q48" s="10">
        <v>0.3</v>
      </c>
      <c r="R48" s="8"/>
      <c r="S48" s="9" t="s">
        <v>457</v>
      </c>
      <c r="T48" s="7" t="s">
        <v>565</v>
      </c>
      <c r="Y48" s="22">
        <v>133754709</v>
      </c>
      <c r="Z48">
        <v>5</v>
      </c>
    </row>
    <row r="49" spans="1:26" ht="132" thickBot="1" x14ac:dyDescent="0.4">
      <c r="A49" s="15">
        <v>133754709</v>
      </c>
      <c r="B49" s="15" t="e">
        <f>+VLOOKUP(A49,'BASE CLIENTE'!$A$2:$B$88,2,FALSE)</f>
        <v>#N/A</v>
      </c>
      <c r="C49" s="7" t="s">
        <v>561</v>
      </c>
      <c r="D49" s="7" t="s">
        <v>562</v>
      </c>
      <c r="E49" s="7" t="s">
        <v>563</v>
      </c>
      <c r="F49" s="7" t="s">
        <v>451</v>
      </c>
      <c r="G49" s="7" t="s">
        <v>564</v>
      </c>
      <c r="H49" s="7" t="s">
        <v>564</v>
      </c>
      <c r="I49" s="7" t="s">
        <v>564</v>
      </c>
      <c r="J49" s="8" t="s">
        <v>566</v>
      </c>
      <c r="K49" s="8" t="s">
        <v>567</v>
      </c>
      <c r="L49" s="8" t="s">
        <v>568</v>
      </c>
      <c r="M49" s="9" t="s">
        <v>456</v>
      </c>
      <c r="N49" s="9" t="s">
        <v>542</v>
      </c>
      <c r="O49" s="9" t="s">
        <v>442</v>
      </c>
      <c r="P49" s="10">
        <v>0</v>
      </c>
      <c r="Q49" s="10">
        <v>0.1</v>
      </c>
      <c r="R49" s="8"/>
      <c r="S49" s="9" t="s">
        <v>457</v>
      </c>
      <c r="T49" s="7" t="s">
        <v>565</v>
      </c>
      <c r="Y49" s="22">
        <v>134917695</v>
      </c>
      <c r="Z49">
        <v>5</v>
      </c>
    </row>
    <row r="50" spans="1:26" ht="102" thickBot="1" x14ac:dyDescent="0.4">
      <c r="A50" s="15">
        <v>133754709</v>
      </c>
      <c r="B50" s="15" t="e">
        <f>+VLOOKUP(A50,'BASE CLIENTE'!$A$2:$B$88,2,FALSE)</f>
        <v>#N/A</v>
      </c>
      <c r="C50" s="7" t="s">
        <v>561</v>
      </c>
      <c r="D50" s="7" t="s">
        <v>562</v>
      </c>
      <c r="E50" s="7" t="s">
        <v>563</v>
      </c>
      <c r="F50" s="7" t="s">
        <v>451</v>
      </c>
      <c r="G50" s="7" t="s">
        <v>564</v>
      </c>
      <c r="H50" s="7" t="s">
        <v>564</v>
      </c>
      <c r="I50" s="7" t="s">
        <v>564</v>
      </c>
      <c r="J50" s="8" t="s">
        <v>569</v>
      </c>
      <c r="K50" s="8" t="s">
        <v>570</v>
      </c>
      <c r="L50" s="8" t="s">
        <v>571</v>
      </c>
      <c r="M50" s="9" t="s">
        <v>456</v>
      </c>
      <c r="N50" s="9" t="s">
        <v>542</v>
      </c>
      <c r="O50" s="9" t="s">
        <v>462</v>
      </c>
      <c r="P50" s="10">
        <v>0</v>
      </c>
      <c r="Q50" s="10">
        <v>0.2</v>
      </c>
      <c r="R50" s="8"/>
      <c r="S50" s="9" t="s">
        <v>457</v>
      </c>
      <c r="T50" s="7" t="s">
        <v>565</v>
      </c>
      <c r="Y50" s="22">
        <v>135504696</v>
      </c>
      <c r="Z50">
        <v>5</v>
      </c>
    </row>
    <row r="51" spans="1:26" ht="22" thickBot="1" x14ac:dyDescent="0.4">
      <c r="A51" s="15">
        <v>133754709</v>
      </c>
      <c r="B51" s="15" t="e">
        <f>+VLOOKUP(A51,'BASE CLIENTE'!$A$2:$B$88,2,FALSE)</f>
        <v>#N/A</v>
      </c>
      <c r="C51" s="7" t="s">
        <v>561</v>
      </c>
      <c r="D51" s="7" t="s">
        <v>562</v>
      </c>
      <c r="E51" s="7" t="s">
        <v>563</v>
      </c>
      <c r="F51" s="7" t="s">
        <v>451</v>
      </c>
      <c r="G51" s="7" t="s">
        <v>564</v>
      </c>
      <c r="H51" s="7" t="s">
        <v>564</v>
      </c>
      <c r="I51" s="7" t="s">
        <v>564</v>
      </c>
      <c r="J51" s="8" t="s">
        <v>486</v>
      </c>
      <c r="K51" s="8" t="s">
        <v>486</v>
      </c>
      <c r="L51" s="8" t="s">
        <v>487</v>
      </c>
      <c r="M51" s="9" t="s">
        <v>456</v>
      </c>
      <c r="N51" s="9">
        <v>100</v>
      </c>
      <c r="O51" s="9" t="s">
        <v>462</v>
      </c>
      <c r="P51" s="10">
        <v>0.01</v>
      </c>
      <c r="Q51" s="10">
        <v>0.3</v>
      </c>
      <c r="R51" s="8"/>
      <c r="S51" s="9" t="s">
        <v>457</v>
      </c>
      <c r="T51" s="7" t="s">
        <v>565</v>
      </c>
      <c r="Y51" s="22">
        <v>136574124</v>
      </c>
      <c r="Z51">
        <v>5</v>
      </c>
    </row>
    <row r="52" spans="1:26" ht="52" thickBot="1" x14ac:dyDescent="0.4">
      <c r="A52" s="15">
        <v>133754709</v>
      </c>
      <c r="B52" s="15" t="e">
        <f>+VLOOKUP(A52,'BASE CLIENTE'!$A$2:$B$88,2,FALSE)</f>
        <v>#N/A</v>
      </c>
      <c r="C52" s="7" t="s">
        <v>561</v>
      </c>
      <c r="D52" s="7" t="s">
        <v>562</v>
      </c>
      <c r="E52" s="7" t="s">
        <v>563</v>
      </c>
      <c r="F52" s="7" t="s">
        <v>451</v>
      </c>
      <c r="G52" s="7" t="s">
        <v>564</v>
      </c>
      <c r="H52" s="7" t="s">
        <v>564</v>
      </c>
      <c r="I52" s="7" t="s">
        <v>564</v>
      </c>
      <c r="J52" s="8" t="s">
        <v>572</v>
      </c>
      <c r="K52" s="8" t="s">
        <v>573</v>
      </c>
      <c r="L52" s="8" t="s">
        <v>574</v>
      </c>
      <c r="M52" s="9" t="s">
        <v>456</v>
      </c>
      <c r="N52" s="9" t="s">
        <v>542</v>
      </c>
      <c r="O52" s="9" t="s">
        <v>442</v>
      </c>
      <c r="P52" s="10">
        <v>0</v>
      </c>
      <c r="Q52" s="10">
        <v>0.1</v>
      </c>
      <c r="R52" s="8"/>
      <c r="S52" s="9" t="s">
        <v>457</v>
      </c>
      <c r="T52" s="7" t="s">
        <v>565</v>
      </c>
      <c r="Y52" s="22">
        <v>136857053</v>
      </c>
      <c r="Z52">
        <v>5</v>
      </c>
    </row>
    <row r="53" spans="1:26" ht="22" thickBot="1" x14ac:dyDescent="0.4">
      <c r="A53" s="15">
        <v>135504696</v>
      </c>
      <c r="B53" s="15" t="str">
        <f>+VLOOKUP(A53,'BASE CLIENTE'!$A$2:$B$88,2,FALSE)</f>
        <v>ENRIQUE  OCTAVIO</v>
      </c>
      <c r="C53" s="7" t="s">
        <v>575</v>
      </c>
      <c r="D53" s="7" t="s">
        <v>70</v>
      </c>
      <c r="E53" s="7" t="s">
        <v>253</v>
      </c>
      <c r="F53" s="7" t="s">
        <v>451</v>
      </c>
      <c r="G53" s="7" t="s">
        <v>329</v>
      </c>
      <c r="H53" s="7" t="s">
        <v>329</v>
      </c>
      <c r="I53" s="7" t="s">
        <v>329</v>
      </c>
      <c r="J53" s="8" t="s">
        <v>478</v>
      </c>
      <c r="K53" s="8" t="s">
        <v>478</v>
      </c>
      <c r="L53" s="8" t="s">
        <v>479</v>
      </c>
      <c r="M53" s="9" t="s">
        <v>456</v>
      </c>
      <c r="N53" s="9">
        <v>100</v>
      </c>
      <c r="O53" s="9" t="s">
        <v>462</v>
      </c>
      <c r="P53" s="10">
        <v>0.01</v>
      </c>
      <c r="Q53" s="10">
        <v>0.3</v>
      </c>
      <c r="R53" s="8"/>
      <c r="S53" s="9" t="s">
        <v>457</v>
      </c>
      <c r="T53" s="7" t="s">
        <v>529</v>
      </c>
      <c r="Y53" s="22">
        <v>137569116</v>
      </c>
      <c r="Z53">
        <v>5</v>
      </c>
    </row>
    <row r="54" spans="1:26" ht="32" thickBot="1" x14ac:dyDescent="0.4">
      <c r="A54" s="15">
        <v>135504696</v>
      </c>
      <c r="B54" s="15" t="str">
        <f>+VLOOKUP(A54,'BASE CLIENTE'!$A$2:$B$88,2,FALSE)</f>
        <v>ENRIQUE  OCTAVIO</v>
      </c>
      <c r="C54" s="7" t="s">
        <v>575</v>
      </c>
      <c r="D54" s="7" t="s">
        <v>70</v>
      </c>
      <c r="E54" s="7" t="s">
        <v>253</v>
      </c>
      <c r="F54" s="7" t="s">
        <v>451</v>
      </c>
      <c r="G54" s="7" t="s">
        <v>329</v>
      </c>
      <c r="H54" s="7" t="s">
        <v>329</v>
      </c>
      <c r="I54" s="7" t="s">
        <v>329</v>
      </c>
      <c r="J54" s="8" t="s">
        <v>491</v>
      </c>
      <c r="K54" s="8" t="s">
        <v>576</v>
      </c>
      <c r="L54" s="8" t="s">
        <v>577</v>
      </c>
      <c r="M54" s="9" t="s">
        <v>456</v>
      </c>
      <c r="N54" s="9">
        <v>100</v>
      </c>
      <c r="O54" s="9" t="s">
        <v>462</v>
      </c>
      <c r="P54" s="10">
        <v>0</v>
      </c>
      <c r="Q54" s="10">
        <v>0.2</v>
      </c>
      <c r="R54" s="8"/>
      <c r="S54" s="9" t="s">
        <v>457</v>
      </c>
      <c r="T54" s="7" t="s">
        <v>529</v>
      </c>
      <c r="Y54" s="22">
        <v>138946908</v>
      </c>
      <c r="Z54">
        <v>2</v>
      </c>
    </row>
    <row r="55" spans="1:26" ht="42" thickBot="1" x14ac:dyDescent="0.4">
      <c r="A55" s="15">
        <v>135504696</v>
      </c>
      <c r="B55" s="15" t="str">
        <f>+VLOOKUP(A55,'BASE CLIENTE'!$A$2:$B$88,2,FALSE)</f>
        <v>ENRIQUE  OCTAVIO</v>
      </c>
      <c r="C55" s="7" t="s">
        <v>575</v>
      </c>
      <c r="D55" s="7" t="s">
        <v>70</v>
      </c>
      <c r="E55" s="7" t="s">
        <v>253</v>
      </c>
      <c r="F55" s="7" t="s">
        <v>451</v>
      </c>
      <c r="G55" s="7" t="s">
        <v>329</v>
      </c>
      <c r="H55" s="7" t="s">
        <v>329</v>
      </c>
      <c r="I55" s="7" t="s">
        <v>329</v>
      </c>
      <c r="J55" s="8" t="s">
        <v>578</v>
      </c>
      <c r="K55" s="8" t="s">
        <v>579</v>
      </c>
      <c r="L55" s="8" t="s">
        <v>580</v>
      </c>
      <c r="M55" s="9" t="s">
        <v>456</v>
      </c>
      <c r="N55" s="9">
        <v>25</v>
      </c>
      <c r="O55" s="9" t="s">
        <v>462</v>
      </c>
      <c r="P55" s="10">
        <v>0</v>
      </c>
      <c r="Q55" s="10">
        <v>0.05</v>
      </c>
      <c r="R55" s="8"/>
      <c r="S55" s="9" t="s">
        <v>457</v>
      </c>
      <c r="T55" s="7" t="s">
        <v>529</v>
      </c>
      <c r="Y55" s="22">
        <v>139039092</v>
      </c>
      <c r="Z55">
        <v>5</v>
      </c>
    </row>
    <row r="56" spans="1:26" ht="22" thickBot="1" x14ac:dyDescent="0.4">
      <c r="A56" s="15">
        <v>135504696</v>
      </c>
      <c r="B56" s="15" t="str">
        <f>+VLOOKUP(A56,'BASE CLIENTE'!$A$2:$B$88,2,FALSE)</f>
        <v>ENRIQUE  OCTAVIO</v>
      </c>
      <c r="C56" s="7" t="s">
        <v>575</v>
      </c>
      <c r="D56" s="7" t="s">
        <v>70</v>
      </c>
      <c r="E56" s="7" t="s">
        <v>253</v>
      </c>
      <c r="F56" s="7" t="s">
        <v>451</v>
      </c>
      <c r="G56" s="7" t="s">
        <v>329</v>
      </c>
      <c r="H56" s="7" t="s">
        <v>329</v>
      </c>
      <c r="I56" s="7" t="s">
        <v>329</v>
      </c>
      <c r="J56" s="8" t="s">
        <v>486</v>
      </c>
      <c r="K56" s="8" t="s">
        <v>486</v>
      </c>
      <c r="L56" s="8" t="s">
        <v>487</v>
      </c>
      <c r="M56" s="9" t="s">
        <v>456</v>
      </c>
      <c r="N56" s="9">
        <v>100</v>
      </c>
      <c r="O56" s="9" t="s">
        <v>462</v>
      </c>
      <c r="P56" s="10">
        <v>0.01</v>
      </c>
      <c r="Q56" s="10">
        <v>0.3</v>
      </c>
      <c r="R56" s="8"/>
      <c r="S56" s="9" t="s">
        <v>457</v>
      </c>
      <c r="T56" s="7" t="s">
        <v>529</v>
      </c>
      <c r="Y56" s="22">
        <v>139338243</v>
      </c>
      <c r="Z56">
        <v>5</v>
      </c>
    </row>
    <row r="57" spans="1:26" ht="32" thickBot="1" x14ac:dyDescent="0.4">
      <c r="A57" s="15">
        <v>135504696</v>
      </c>
      <c r="B57" s="15" t="str">
        <f>+VLOOKUP(A57,'BASE CLIENTE'!$A$2:$B$88,2,FALSE)</f>
        <v>ENRIQUE  OCTAVIO</v>
      </c>
      <c r="C57" s="7" t="s">
        <v>575</v>
      </c>
      <c r="D57" s="7" t="s">
        <v>70</v>
      </c>
      <c r="E57" s="7" t="s">
        <v>253</v>
      </c>
      <c r="F57" s="7" t="s">
        <v>451</v>
      </c>
      <c r="G57" s="7" t="s">
        <v>329</v>
      </c>
      <c r="H57" s="7" t="s">
        <v>329</v>
      </c>
      <c r="I57" s="7" t="s">
        <v>329</v>
      </c>
      <c r="J57" s="8" t="s">
        <v>498</v>
      </c>
      <c r="K57" s="8" t="s">
        <v>581</v>
      </c>
      <c r="L57" s="8" t="s">
        <v>582</v>
      </c>
      <c r="M57" s="9" t="s">
        <v>456</v>
      </c>
      <c r="N57" s="9">
        <v>100</v>
      </c>
      <c r="O57" s="9" t="s">
        <v>462</v>
      </c>
      <c r="P57" s="10">
        <v>0</v>
      </c>
      <c r="Q57" s="10">
        <v>0.15</v>
      </c>
      <c r="R57" s="8"/>
      <c r="S57" s="9" t="s">
        <v>457</v>
      </c>
      <c r="T57" s="7" t="s">
        <v>529</v>
      </c>
      <c r="Y57" s="22">
        <v>141302485</v>
      </c>
      <c r="Z57">
        <v>2</v>
      </c>
    </row>
    <row r="58" spans="1:26" ht="22" thickBot="1" x14ac:dyDescent="0.4">
      <c r="A58" s="15">
        <v>103741106</v>
      </c>
      <c r="B58" s="15" t="str">
        <f>+VLOOKUP(A58,'BASE CLIENTE'!$A$2:$B$88,2,FALSE)</f>
        <v>FRANCISCO JAVIER</v>
      </c>
      <c r="C58" s="7" t="s">
        <v>47</v>
      </c>
      <c r="D58" s="7" t="s">
        <v>583</v>
      </c>
      <c r="E58" s="7" t="s">
        <v>450</v>
      </c>
      <c r="F58" s="7" t="s">
        <v>451</v>
      </c>
      <c r="G58" s="7" t="s">
        <v>325</v>
      </c>
      <c r="H58" s="7" t="s">
        <v>325</v>
      </c>
      <c r="I58" s="7" t="s">
        <v>325</v>
      </c>
      <c r="J58" s="8" t="s">
        <v>478</v>
      </c>
      <c r="K58" s="8" t="s">
        <v>478</v>
      </c>
      <c r="L58" s="8" t="s">
        <v>479</v>
      </c>
      <c r="M58" s="9" t="s">
        <v>456</v>
      </c>
      <c r="N58" s="9">
        <v>100</v>
      </c>
      <c r="O58" s="9" t="s">
        <v>462</v>
      </c>
      <c r="P58" s="10">
        <v>0.01</v>
      </c>
      <c r="Q58" s="10">
        <v>0.3</v>
      </c>
      <c r="R58" s="8"/>
      <c r="S58" s="9" t="s">
        <v>457</v>
      </c>
      <c r="T58" s="7" t="s">
        <v>529</v>
      </c>
      <c r="Y58" s="22">
        <v>143715566</v>
      </c>
      <c r="Z58">
        <v>5</v>
      </c>
    </row>
    <row r="59" spans="1:26" ht="32" thickBot="1" x14ac:dyDescent="0.4">
      <c r="A59" s="15">
        <v>103741106</v>
      </c>
      <c r="B59" s="15" t="str">
        <f>+VLOOKUP(A59,'BASE CLIENTE'!$A$2:$B$88,2,FALSE)</f>
        <v>FRANCISCO JAVIER</v>
      </c>
      <c r="C59" s="7" t="s">
        <v>47</v>
      </c>
      <c r="D59" s="7" t="s">
        <v>583</v>
      </c>
      <c r="E59" s="7" t="s">
        <v>450</v>
      </c>
      <c r="F59" s="7" t="s">
        <v>451</v>
      </c>
      <c r="G59" s="7" t="s">
        <v>325</v>
      </c>
      <c r="H59" s="7" t="s">
        <v>325</v>
      </c>
      <c r="I59" s="7" t="s">
        <v>325</v>
      </c>
      <c r="J59" s="8" t="s">
        <v>491</v>
      </c>
      <c r="K59" s="8" t="s">
        <v>492</v>
      </c>
      <c r="L59" s="8" t="s">
        <v>514</v>
      </c>
      <c r="M59" s="9" t="s">
        <v>497</v>
      </c>
      <c r="N59" s="9">
        <v>100</v>
      </c>
      <c r="O59" s="9" t="s">
        <v>462</v>
      </c>
      <c r="P59" s="10">
        <v>0</v>
      </c>
      <c r="Q59" s="10">
        <v>0.15</v>
      </c>
      <c r="R59" s="8"/>
      <c r="S59" s="9" t="s">
        <v>457</v>
      </c>
      <c r="T59" s="7" t="s">
        <v>529</v>
      </c>
      <c r="Y59" s="22">
        <v>146319955</v>
      </c>
      <c r="Z59">
        <v>5</v>
      </c>
    </row>
    <row r="60" spans="1:26" ht="52" thickBot="1" x14ac:dyDescent="0.4">
      <c r="A60" s="15">
        <v>103741106</v>
      </c>
      <c r="B60" s="15" t="str">
        <f>+VLOOKUP(A60,'BASE CLIENTE'!$A$2:$B$88,2,FALSE)</f>
        <v>FRANCISCO JAVIER</v>
      </c>
      <c r="C60" s="7" t="s">
        <v>47</v>
      </c>
      <c r="D60" s="7" t="s">
        <v>583</v>
      </c>
      <c r="E60" s="7" t="s">
        <v>450</v>
      </c>
      <c r="F60" s="7" t="s">
        <v>451</v>
      </c>
      <c r="G60" s="7" t="s">
        <v>325</v>
      </c>
      <c r="H60" s="7" t="s">
        <v>325</v>
      </c>
      <c r="I60" s="7" t="s">
        <v>325</v>
      </c>
      <c r="J60" s="8" t="s">
        <v>584</v>
      </c>
      <c r="K60" s="8" t="s">
        <v>585</v>
      </c>
      <c r="L60" s="8" t="s">
        <v>586</v>
      </c>
      <c r="M60" s="9" t="s">
        <v>497</v>
      </c>
      <c r="N60" s="9">
        <v>85</v>
      </c>
      <c r="O60" s="9" t="s">
        <v>462</v>
      </c>
      <c r="P60" s="10">
        <v>0</v>
      </c>
      <c r="Q60" s="10">
        <v>0.15</v>
      </c>
      <c r="R60" s="8"/>
      <c r="S60" s="9" t="s">
        <v>457</v>
      </c>
      <c r="T60" s="7" t="s">
        <v>529</v>
      </c>
      <c r="Y60" s="22">
        <v>155197633</v>
      </c>
      <c r="Z60">
        <v>5</v>
      </c>
    </row>
    <row r="61" spans="1:26" ht="22" thickBot="1" x14ac:dyDescent="0.4">
      <c r="A61" s="15">
        <v>103741106</v>
      </c>
      <c r="B61" s="15" t="str">
        <f>+VLOOKUP(A61,'BASE CLIENTE'!$A$2:$B$88,2,FALSE)</f>
        <v>FRANCISCO JAVIER</v>
      </c>
      <c r="C61" s="7" t="s">
        <v>47</v>
      </c>
      <c r="D61" s="7" t="s">
        <v>583</v>
      </c>
      <c r="E61" s="7" t="s">
        <v>450</v>
      </c>
      <c r="F61" s="7" t="s">
        <v>451</v>
      </c>
      <c r="G61" s="7" t="s">
        <v>325</v>
      </c>
      <c r="H61" s="7" t="s">
        <v>325</v>
      </c>
      <c r="I61" s="7" t="s">
        <v>325</v>
      </c>
      <c r="J61" s="8" t="s">
        <v>486</v>
      </c>
      <c r="K61" s="8" t="s">
        <v>486</v>
      </c>
      <c r="L61" s="8" t="s">
        <v>487</v>
      </c>
      <c r="M61" s="9" t="s">
        <v>456</v>
      </c>
      <c r="N61" s="9">
        <v>100</v>
      </c>
      <c r="O61" s="9" t="s">
        <v>462</v>
      </c>
      <c r="P61" s="10">
        <v>0.01</v>
      </c>
      <c r="Q61" s="10">
        <v>0.3</v>
      </c>
      <c r="R61" s="8"/>
      <c r="S61" s="9" t="s">
        <v>457</v>
      </c>
      <c r="T61" s="7" t="s">
        <v>529</v>
      </c>
      <c r="Y61" s="22">
        <v>155361352</v>
      </c>
      <c r="Z61">
        <v>5</v>
      </c>
    </row>
    <row r="62" spans="1:26" ht="112" thickBot="1" x14ac:dyDescent="0.4">
      <c r="A62" s="15">
        <v>103741106</v>
      </c>
      <c r="B62" s="15" t="str">
        <f>+VLOOKUP(A62,'BASE CLIENTE'!$A$2:$B$88,2,FALSE)</f>
        <v>FRANCISCO JAVIER</v>
      </c>
      <c r="C62" s="7" t="s">
        <v>47</v>
      </c>
      <c r="D62" s="7" t="s">
        <v>583</v>
      </c>
      <c r="E62" s="7" t="s">
        <v>450</v>
      </c>
      <c r="F62" s="7" t="s">
        <v>451</v>
      </c>
      <c r="G62" s="7" t="s">
        <v>325</v>
      </c>
      <c r="H62" s="7" t="s">
        <v>325</v>
      </c>
      <c r="I62" s="7" t="s">
        <v>325</v>
      </c>
      <c r="J62" s="8" t="s">
        <v>587</v>
      </c>
      <c r="K62" s="8" t="s">
        <v>588</v>
      </c>
      <c r="L62" s="8" t="s">
        <v>589</v>
      </c>
      <c r="M62" s="9" t="s">
        <v>590</v>
      </c>
      <c r="N62" s="9">
        <v>80</v>
      </c>
      <c r="O62" s="9" t="s">
        <v>462</v>
      </c>
      <c r="P62" s="10">
        <v>0</v>
      </c>
      <c r="Q62" s="10">
        <v>0.1</v>
      </c>
      <c r="R62" s="8"/>
      <c r="S62" s="9" t="s">
        <v>457</v>
      </c>
      <c r="T62" s="7" t="s">
        <v>529</v>
      </c>
      <c r="Y62" s="22">
        <v>156015539</v>
      </c>
      <c r="Z62">
        <v>5</v>
      </c>
    </row>
    <row r="63" spans="1:26" ht="22" thickBot="1" x14ac:dyDescent="0.4">
      <c r="A63" s="15">
        <v>54366043</v>
      </c>
      <c r="B63" s="15" t="str">
        <f>+VLOOKUP(A63,'BASE CLIENTE'!$A$2:$B$88,2,FALSE)</f>
        <v>GLAUCO ANTONIO</v>
      </c>
      <c r="C63" s="7" t="s">
        <v>123</v>
      </c>
      <c r="D63" s="7" t="s">
        <v>591</v>
      </c>
      <c r="E63" s="7" t="s">
        <v>450</v>
      </c>
      <c r="F63" s="7" t="s">
        <v>451</v>
      </c>
      <c r="G63" s="7" t="s">
        <v>337</v>
      </c>
      <c r="H63" s="7" t="s">
        <v>337</v>
      </c>
      <c r="I63" s="7" t="s">
        <v>337</v>
      </c>
      <c r="J63" s="8" t="s">
        <v>478</v>
      </c>
      <c r="K63" s="8" t="s">
        <v>478</v>
      </c>
      <c r="L63" s="8" t="s">
        <v>479</v>
      </c>
      <c r="M63" s="9" t="s">
        <v>456</v>
      </c>
      <c r="N63" s="9">
        <v>100</v>
      </c>
      <c r="O63" s="9" t="s">
        <v>462</v>
      </c>
      <c r="P63" s="10">
        <v>0.01</v>
      </c>
      <c r="Q63" s="10">
        <v>0.3</v>
      </c>
      <c r="R63" s="8"/>
      <c r="S63" s="9" t="s">
        <v>457</v>
      </c>
      <c r="T63" s="7" t="s">
        <v>458</v>
      </c>
      <c r="Y63" s="22">
        <v>157359940</v>
      </c>
      <c r="Z63">
        <v>5</v>
      </c>
    </row>
    <row r="64" spans="1:26" ht="32" thickBot="1" x14ac:dyDescent="0.4">
      <c r="A64" s="15">
        <v>54366043</v>
      </c>
      <c r="B64" s="15" t="str">
        <f>+VLOOKUP(A64,'BASE CLIENTE'!$A$2:$B$88,2,FALSE)</f>
        <v>GLAUCO ANTONIO</v>
      </c>
      <c r="C64" s="7" t="s">
        <v>123</v>
      </c>
      <c r="D64" s="7" t="s">
        <v>591</v>
      </c>
      <c r="E64" s="7" t="s">
        <v>450</v>
      </c>
      <c r="F64" s="7" t="s">
        <v>451</v>
      </c>
      <c r="G64" s="7" t="s">
        <v>337</v>
      </c>
      <c r="H64" s="7" t="s">
        <v>337</v>
      </c>
      <c r="I64" s="7" t="s">
        <v>337</v>
      </c>
      <c r="J64" s="8" t="s">
        <v>592</v>
      </c>
      <c r="K64" s="8" t="s">
        <v>593</v>
      </c>
      <c r="L64" s="8" t="s">
        <v>594</v>
      </c>
      <c r="M64" s="9" t="s">
        <v>456</v>
      </c>
      <c r="N64" s="9">
        <v>100</v>
      </c>
      <c r="O64" s="9" t="s">
        <v>462</v>
      </c>
      <c r="P64" s="10">
        <v>0</v>
      </c>
      <c r="Q64" s="10">
        <v>0.1</v>
      </c>
      <c r="R64" s="8"/>
      <c r="S64" s="9" t="s">
        <v>457</v>
      </c>
      <c r="T64" s="7" t="s">
        <v>458</v>
      </c>
      <c r="Y64" s="22">
        <v>157652176</v>
      </c>
      <c r="Z64">
        <v>5</v>
      </c>
    </row>
    <row r="65" spans="1:26" ht="32" thickBot="1" x14ac:dyDescent="0.4">
      <c r="A65" s="15">
        <v>54366043</v>
      </c>
      <c r="B65" s="15" t="str">
        <f>+VLOOKUP(A65,'BASE CLIENTE'!$A$2:$B$88,2,FALSE)</f>
        <v>GLAUCO ANTONIO</v>
      </c>
      <c r="C65" s="7" t="s">
        <v>123</v>
      </c>
      <c r="D65" s="7" t="s">
        <v>591</v>
      </c>
      <c r="E65" s="7" t="s">
        <v>450</v>
      </c>
      <c r="F65" s="7" t="s">
        <v>451</v>
      </c>
      <c r="G65" s="7" t="s">
        <v>337</v>
      </c>
      <c r="H65" s="7" t="s">
        <v>337</v>
      </c>
      <c r="I65" s="7" t="s">
        <v>337</v>
      </c>
      <c r="J65" s="8" t="s">
        <v>595</v>
      </c>
      <c r="K65" s="8" t="s">
        <v>596</v>
      </c>
      <c r="L65" s="8" t="s">
        <v>597</v>
      </c>
      <c r="M65" s="9" t="s">
        <v>456</v>
      </c>
      <c r="N65" s="9">
        <v>100</v>
      </c>
      <c r="O65" s="9" t="s">
        <v>462</v>
      </c>
      <c r="P65" s="10">
        <v>0</v>
      </c>
      <c r="Q65" s="10">
        <v>0.15</v>
      </c>
      <c r="R65" s="8"/>
      <c r="S65" s="9" t="s">
        <v>457</v>
      </c>
      <c r="T65" s="7" t="s">
        <v>458</v>
      </c>
      <c r="Y65" s="22">
        <v>158405598</v>
      </c>
      <c r="Z65">
        <v>5</v>
      </c>
    </row>
    <row r="66" spans="1:26" ht="22" thickBot="1" x14ac:dyDescent="0.4">
      <c r="A66" s="15">
        <v>54366043</v>
      </c>
      <c r="B66" s="15" t="str">
        <f>+VLOOKUP(A66,'BASE CLIENTE'!$A$2:$B$88,2,FALSE)</f>
        <v>GLAUCO ANTONIO</v>
      </c>
      <c r="C66" s="7" t="s">
        <v>123</v>
      </c>
      <c r="D66" s="7" t="s">
        <v>591</v>
      </c>
      <c r="E66" s="7" t="s">
        <v>450</v>
      </c>
      <c r="F66" s="7" t="s">
        <v>451</v>
      </c>
      <c r="G66" s="7" t="s">
        <v>337</v>
      </c>
      <c r="H66" s="7" t="s">
        <v>337</v>
      </c>
      <c r="I66" s="7" t="s">
        <v>337</v>
      </c>
      <c r="J66" s="8" t="s">
        <v>486</v>
      </c>
      <c r="K66" s="8" t="s">
        <v>486</v>
      </c>
      <c r="L66" s="8" t="s">
        <v>487</v>
      </c>
      <c r="M66" s="9" t="s">
        <v>456</v>
      </c>
      <c r="N66" s="9">
        <v>100</v>
      </c>
      <c r="O66" s="9" t="s">
        <v>462</v>
      </c>
      <c r="P66" s="10">
        <v>0.01</v>
      </c>
      <c r="Q66" s="10">
        <v>0.3</v>
      </c>
      <c r="R66" s="8"/>
      <c r="S66" s="9" t="s">
        <v>457</v>
      </c>
      <c r="T66" s="7" t="s">
        <v>458</v>
      </c>
      <c r="Y66" s="22">
        <v>158992833</v>
      </c>
      <c r="Z66">
        <v>5</v>
      </c>
    </row>
    <row r="67" spans="1:26" ht="22" thickBot="1" x14ac:dyDescent="0.4">
      <c r="A67" s="15">
        <v>54366043</v>
      </c>
      <c r="B67" s="15" t="str">
        <f>+VLOOKUP(A67,'BASE CLIENTE'!$A$2:$B$88,2,FALSE)</f>
        <v>GLAUCO ANTONIO</v>
      </c>
      <c r="C67" s="7" t="s">
        <v>123</v>
      </c>
      <c r="D67" s="7" t="s">
        <v>591</v>
      </c>
      <c r="E67" s="7" t="s">
        <v>450</v>
      </c>
      <c r="F67" s="7" t="s">
        <v>451</v>
      </c>
      <c r="G67" s="7" t="s">
        <v>337</v>
      </c>
      <c r="H67" s="7" t="s">
        <v>337</v>
      </c>
      <c r="I67" s="7" t="s">
        <v>337</v>
      </c>
      <c r="J67" s="8" t="s">
        <v>598</v>
      </c>
      <c r="K67" s="8" t="s">
        <v>599</v>
      </c>
      <c r="L67" s="8" t="s">
        <v>600</v>
      </c>
      <c r="M67" s="9" t="s">
        <v>456</v>
      </c>
      <c r="N67" s="9">
        <v>100</v>
      </c>
      <c r="O67" s="9" t="s">
        <v>462</v>
      </c>
      <c r="P67" s="10">
        <v>0</v>
      </c>
      <c r="Q67" s="10">
        <v>0.15</v>
      </c>
      <c r="R67" s="8"/>
      <c r="S67" s="9" t="s">
        <v>457</v>
      </c>
      <c r="T67" s="7" t="s">
        <v>458</v>
      </c>
      <c r="Y67" s="22">
        <v>158998114</v>
      </c>
      <c r="Z67">
        <v>5</v>
      </c>
    </row>
    <row r="68" spans="1:26" ht="22" thickBot="1" x14ac:dyDescent="0.4">
      <c r="A68" s="15">
        <v>97804303</v>
      </c>
      <c r="B68" s="15" t="str">
        <f>+VLOOKUP(A68,'BASE CLIENTE'!$A$2:$B$88,2,FALSE)</f>
        <v>HECTOR GASTON</v>
      </c>
      <c r="C68" s="7" t="s">
        <v>114</v>
      </c>
      <c r="D68" s="7" t="s">
        <v>601</v>
      </c>
      <c r="E68" s="7" t="s">
        <v>270</v>
      </c>
      <c r="F68" s="7" t="s">
        <v>451</v>
      </c>
      <c r="G68" s="7" t="s">
        <v>489</v>
      </c>
      <c r="H68" s="7" t="s">
        <v>489</v>
      </c>
      <c r="I68" s="7" t="s">
        <v>489</v>
      </c>
      <c r="J68" s="8" t="s">
        <v>478</v>
      </c>
      <c r="K68" s="8" t="s">
        <v>478</v>
      </c>
      <c r="L68" s="8" t="s">
        <v>479</v>
      </c>
      <c r="M68" s="9" t="s">
        <v>456</v>
      </c>
      <c r="N68" s="9">
        <v>100</v>
      </c>
      <c r="O68" s="9" t="s">
        <v>462</v>
      </c>
      <c r="P68" s="10">
        <v>0.01</v>
      </c>
      <c r="Q68" s="10">
        <v>0.3</v>
      </c>
      <c r="R68" s="8"/>
      <c r="S68" s="9" t="s">
        <v>457</v>
      </c>
      <c r="T68" s="7" t="s">
        <v>602</v>
      </c>
      <c r="Y68" s="22">
        <v>160746386</v>
      </c>
      <c r="Z68">
        <v>5</v>
      </c>
    </row>
    <row r="69" spans="1:26" ht="32" thickBot="1" x14ac:dyDescent="0.4">
      <c r="A69" s="15">
        <v>97804303</v>
      </c>
      <c r="B69" s="15" t="str">
        <f>+VLOOKUP(A69,'BASE CLIENTE'!$A$2:$B$88,2,FALSE)</f>
        <v>HECTOR GASTON</v>
      </c>
      <c r="C69" s="7" t="s">
        <v>114</v>
      </c>
      <c r="D69" s="7" t="s">
        <v>601</v>
      </c>
      <c r="E69" s="7" t="s">
        <v>270</v>
      </c>
      <c r="F69" s="7" t="s">
        <v>451</v>
      </c>
      <c r="G69" s="7" t="s">
        <v>489</v>
      </c>
      <c r="H69" s="7" t="s">
        <v>489</v>
      </c>
      <c r="I69" s="7" t="s">
        <v>489</v>
      </c>
      <c r="J69" s="8" t="s">
        <v>491</v>
      </c>
      <c r="K69" s="8" t="s">
        <v>492</v>
      </c>
      <c r="L69" s="8" t="s">
        <v>514</v>
      </c>
      <c r="M69" s="9" t="s">
        <v>456</v>
      </c>
      <c r="N69" s="9">
        <v>90</v>
      </c>
      <c r="O69" s="9" t="s">
        <v>462</v>
      </c>
      <c r="P69" s="10">
        <v>0</v>
      </c>
      <c r="Q69" s="10">
        <v>0.1</v>
      </c>
      <c r="R69" s="8"/>
      <c r="S69" s="9" t="s">
        <v>457</v>
      </c>
      <c r="T69" s="7" t="s">
        <v>602</v>
      </c>
      <c r="Y69" s="22">
        <v>160922710</v>
      </c>
      <c r="Z69">
        <v>5</v>
      </c>
    </row>
    <row r="70" spans="1:26" ht="62" thickBot="1" x14ac:dyDescent="0.4">
      <c r="A70" s="15">
        <v>97804303</v>
      </c>
      <c r="B70" s="15" t="str">
        <f>+VLOOKUP(A70,'BASE CLIENTE'!$A$2:$B$88,2,FALSE)</f>
        <v>HECTOR GASTON</v>
      </c>
      <c r="C70" s="7" t="s">
        <v>114</v>
      </c>
      <c r="D70" s="7" t="s">
        <v>601</v>
      </c>
      <c r="E70" s="7" t="s">
        <v>270</v>
      </c>
      <c r="F70" s="7" t="s">
        <v>451</v>
      </c>
      <c r="G70" s="7" t="s">
        <v>489</v>
      </c>
      <c r="H70" s="7" t="s">
        <v>489</v>
      </c>
      <c r="I70" s="7" t="s">
        <v>489</v>
      </c>
      <c r="J70" s="8" t="s">
        <v>494</v>
      </c>
      <c r="K70" s="8" t="s">
        <v>603</v>
      </c>
      <c r="L70" s="8" t="s">
        <v>604</v>
      </c>
      <c r="M70" s="9" t="s">
        <v>456</v>
      </c>
      <c r="N70" s="9">
        <v>100</v>
      </c>
      <c r="O70" s="9" t="s">
        <v>462</v>
      </c>
      <c r="P70" s="10">
        <v>0</v>
      </c>
      <c r="Q70" s="10">
        <v>0.15</v>
      </c>
      <c r="R70" s="8"/>
      <c r="S70" s="9" t="s">
        <v>457</v>
      </c>
      <c r="T70" s="7" t="s">
        <v>602</v>
      </c>
      <c r="Y70" s="22">
        <v>161004960</v>
      </c>
      <c r="Z70">
        <v>5</v>
      </c>
    </row>
    <row r="71" spans="1:26" ht="22" thickBot="1" x14ac:dyDescent="0.4">
      <c r="A71" s="15">
        <v>97804303</v>
      </c>
      <c r="B71" s="15" t="str">
        <f>+VLOOKUP(A71,'BASE CLIENTE'!$A$2:$B$88,2,FALSE)</f>
        <v>HECTOR GASTON</v>
      </c>
      <c r="C71" s="7" t="s">
        <v>114</v>
      </c>
      <c r="D71" s="7" t="s">
        <v>601</v>
      </c>
      <c r="E71" s="7" t="s">
        <v>270</v>
      </c>
      <c r="F71" s="7" t="s">
        <v>451</v>
      </c>
      <c r="G71" s="7" t="s">
        <v>489</v>
      </c>
      <c r="H71" s="7" t="s">
        <v>489</v>
      </c>
      <c r="I71" s="7" t="s">
        <v>489</v>
      </c>
      <c r="J71" s="8" t="s">
        <v>486</v>
      </c>
      <c r="K71" s="8" t="s">
        <v>486</v>
      </c>
      <c r="L71" s="8" t="s">
        <v>487</v>
      </c>
      <c r="M71" s="9" t="s">
        <v>456</v>
      </c>
      <c r="N71" s="9">
        <v>100</v>
      </c>
      <c r="O71" s="9" t="s">
        <v>462</v>
      </c>
      <c r="P71" s="10">
        <v>0.01</v>
      </c>
      <c r="Q71" s="10">
        <v>0.3</v>
      </c>
      <c r="R71" s="8"/>
      <c r="S71" s="9" t="s">
        <v>457</v>
      </c>
      <c r="T71" s="7" t="s">
        <v>602</v>
      </c>
      <c r="Y71" s="22">
        <v>161405728</v>
      </c>
      <c r="Z71">
        <v>5</v>
      </c>
    </row>
    <row r="72" spans="1:26" ht="52" thickBot="1" x14ac:dyDescent="0.4">
      <c r="A72" s="15">
        <v>97804303</v>
      </c>
      <c r="B72" s="15" t="str">
        <f>+VLOOKUP(A72,'BASE CLIENTE'!$A$2:$B$88,2,FALSE)</f>
        <v>HECTOR GASTON</v>
      </c>
      <c r="C72" s="7" t="s">
        <v>114</v>
      </c>
      <c r="D72" s="7" t="s">
        <v>601</v>
      </c>
      <c r="E72" s="7" t="s">
        <v>270</v>
      </c>
      <c r="F72" s="7" t="s">
        <v>451</v>
      </c>
      <c r="G72" s="7" t="s">
        <v>489</v>
      </c>
      <c r="H72" s="7" t="s">
        <v>489</v>
      </c>
      <c r="I72" s="7" t="s">
        <v>489</v>
      </c>
      <c r="J72" s="8" t="s">
        <v>605</v>
      </c>
      <c r="K72" s="8" t="s">
        <v>606</v>
      </c>
      <c r="L72" s="8" t="s">
        <v>607</v>
      </c>
      <c r="M72" s="9" t="s">
        <v>497</v>
      </c>
      <c r="N72" s="9">
        <v>100</v>
      </c>
      <c r="O72" s="9" t="s">
        <v>462</v>
      </c>
      <c r="P72" s="10">
        <v>0</v>
      </c>
      <c r="Q72" s="10">
        <v>0.15</v>
      </c>
      <c r="R72" s="8"/>
      <c r="S72" s="9" t="s">
        <v>457</v>
      </c>
      <c r="T72" s="7" t="s">
        <v>602</v>
      </c>
      <c r="Y72" s="22">
        <v>162862405</v>
      </c>
      <c r="Z72">
        <v>5</v>
      </c>
    </row>
    <row r="73" spans="1:26" ht="22" thickBot="1" x14ac:dyDescent="0.4">
      <c r="A73" s="15">
        <v>177843652</v>
      </c>
      <c r="B73" s="15" t="str">
        <f>+VLOOKUP(A73,'BASE CLIENTE'!$A$2:$B$88,2,FALSE)</f>
        <v>IGNACIO ALEJANDRO</v>
      </c>
      <c r="C73" s="7" t="s">
        <v>135</v>
      </c>
      <c r="D73" s="7" t="s">
        <v>608</v>
      </c>
      <c r="E73" s="7" t="s">
        <v>278</v>
      </c>
      <c r="F73" s="7" t="s">
        <v>451</v>
      </c>
      <c r="G73" s="7" t="s">
        <v>340</v>
      </c>
      <c r="H73" s="7" t="s">
        <v>340</v>
      </c>
      <c r="I73" s="7" t="s">
        <v>340</v>
      </c>
      <c r="J73" s="8" t="s">
        <v>478</v>
      </c>
      <c r="K73" s="8" t="s">
        <v>478</v>
      </c>
      <c r="L73" s="8" t="s">
        <v>479</v>
      </c>
      <c r="M73" s="9" t="s">
        <v>456</v>
      </c>
      <c r="N73" s="9">
        <v>100</v>
      </c>
      <c r="O73" s="9" t="s">
        <v>462</v>
      </c>
      <c r="P73" s="10">
        <v>0.01</v>
      </c>
      <c r="Q73" s="10">
        <v>0.3</v>
      </c>
      <c r="R73" s="8"/>
      <c r="S73" s="9" t="s">
        <v>457</v>
      </c>
      <c r="T73" s="7" t="s">
        <v>609</v>
      </c>
      <c r="Y73" s="22">
        <v>163806606</v>
      </c>
      <c r="Z73">
        <v>5</v>
      </c>
    </row>
    <row r="74" spans="1:26" ht="22" thickBot="1" x14ac:dyDescent="0.4">
      <c r="A74" s="15">
        <v>177843652</v>
      </c>
      <c r="B74" s="15" t="str">
        <f>+VLOOKUP(A74,'BASE CLIENTE'!$A$2:$B$88,2,FALSE)</f>
        <v>IGNACIO ALEJANDRO</v>
      </c>
      <c r="C74" s="7" t="s">
        <v>135</v>
      </c>
      <c r="D74" s="7" t="s">
        <v>608</v>
      </c>
      <c r="E74" s="7" t="s">
        <v>278</v>
      </c>
      <c r="F74" s="7" t="s">
        <v>451</v>
      </c>
      <c r="G74" s="7" t="s">
        <v>340</v>
      </c>
      <c r="H74" s="7" t="s">
        <v>340</v>
      </c>
      <c r="I74" s="7" t="s">
        <v>340</v>
      </c>
      <c r="J74" s="8" t="s">
        <v>486</v>
      </c>
      <c r="K74" s="8" t="s">
        <v>486</v>
      </c>
      <c r="L74" s="8" t="s">
        <v>487</v>
      </c>
      <c r="M74" s="9" t="s">
        <v>456</v>
      </c>
      <c r="N74" s="9">
        <v>100</v>
      </c>
      <c r="O74" s="9" t="s">
        <v>462</v>
      </c>
      <c r="P74" s="10">
        <v>0.01</v>
      </c>
      <c r="Q74" s="10">
        <v>0.3</v>
      </c>
      <c r="R74" s="8"/>
      <c r="S74" s="9" t="s">
        <v>457</v>
      </c>
      <c r="T74" s="7" t="s">
        <v>609</v>
      </c>
      <c r="Y74" s="22">
        <v>166243394</v>
      </c>
      <c r="Z74">
        <v>5</v>
      </c>
    </row>
    <row r="75" spans="1:26" ht="72" thickBot="1" x14ac:dyDescent="0.4">
      <c r="A75" s="15">
        <v>177843652</v>
      </c>
      <c r="B75" s="15" t="str">
        <f>+VLOOKUP(A75,'BASE CLIENTE'!$A$2:$B$88,2,FALSE)</f>
        <v>IGNACIO ALEJANDRO</v>
      </c>
      <c r="C75" s="7" t="s">
        <v>135</v>
      </c>
      <c r="D75" s="7" t="s">
        <v>608</v>
      </c>
      <c r="E75" s="7" t="s">
        <v>278</v>
      </c>
      <c r="F75" s="7" t="s">
        <v>451</v>
      </c>
      <c r="G75" s="7" t="s">
        <v>340</v>
      </c>
      <c r="H75" s="7" t="s">
        <v>340</v>
      </c>
      <c r="I75" s="7" t="s">
        <v>340</v>
      </c>
      <c r="J75" s="8" t="s">
        <v>610</v>
      </c>
      <c r="K75" s="8" t="s">
        <v>611</v>
      </c>
      <c r="L75" s="8" t="s">
        <v>612</v>
      </c>
      <c r="M75" s="9" t="s">
        <v>456</v>
      </c>
      <c r="N75" s="9">
        <v>20</v>
      </c>
      <c r="O75" s="9" t="s">
        <v>442</v>
      </c>
      <c r="P75" s="10">
        <v>0</v>
      </c>
      <c r="Q75" s="10">
        <v>0.2</v>
      </c>
      <c r="R75" s="8"/>
      <c r="S75" s="9" t="s">
        <v>457</v>
      </c>
      <c r="T75" s="7" t="s">
        <v>609</v>
      </c>
      <c r="Y75" s="22">
        <v>167427081</v>
      </c>
      <c r="Z75">
        <v>5</v>
      </c>
    </row>
    <row r="76" spans="1:26" ht="52" thickBot="1" x14ac:dyDescent="0.4">
      <c r="A76" s="15">
        <v>177843652</v>
      </c>
      <c r="B76" s="15" t="str">
        <f>+VLOOKUP(A76,'BASE CLIENTE'!$A$2:$B$88,2,FALSE)</f>
        <v>IGNACIO ALEJANDRO</v>
      </c>
      <c r="C76" s="7" t="s">
        <v>135</v>
      </c>
      <c r="D76" s="7" t="s">
        <v>608</v>
      </c>
      <c r="E76" s="7" t="s">
        <v>278</v>
      </c>
      <c r="F76" s="7" t="s">
        <v>451</v>
      </c>
      <c r="G76" s="7" t="s">
        <v>340</v>
      </c>
      <c r="H76" s="7" t="s">
        <v>340</v>
      </c>
      <c r="I76" s="7" t="s">
        <v>340</v>
      </c>
      <c r="J76" s="8" t="s">
        <v>613</v>
      </c>
      <c r="K76" s="8" t="s">
        <v>614</v>
      </c>
      <c r="L76" s="8" t="s">
        <v>615</v>
      </c>
      <c r="M76" s="9" t="s">
        <v>456</v>
      </c>
      <c r="N76" s="9">
        <v>20</v>
      </c>
      <c r="O76" s="9" t="s">
        <v>462</v>
      </c>
      <c r="P76" s="10">
        <v>0</v>
      </c>
      <c r="Q76" s="10">
        <v>0.2</v>
      </c>
      <c r="R76" s="8"/>
      <c r="S76" s="9" t="s">
        <v>457</v>
      </c>
      <c r="T76" s="7" t="s">
        <v>609</v>
      </c>
      <c r="Y76" s="22">
        <v>169372985</v>
      </c>
      <c r="Z76">
        <v>5</v>
      </c>
    </row>
    <row r="77" spans="1:26" ht="22" thickBot="1" x14ac:dyDescent="0.4">
      <c r="A77" s="15">
        <v>162862405</v>
      </c>
      <c r="B77" s="15" t="e">
        <f>+VLOOKUP(A77,'BASE CLIENTE'!$A$2:$B$88,2,FALSE)</f>
        <v>#N/A</v>
      </c>
      <c r="C77" s="7" t="s">
        <v>616</v>
      </c>
      <c r="D77" s="7" t="s">
        <v>617</v>
      </c>
      <c r="E77" s="7" t="s">
        <v>618</v>
      </c>
      <c r="F77" s="7" t="s">
        <v>619</v>
      </c>
      <c r="G77" s="7" t="s">
        <v>489</v>
      </c>
      <c r="H77" s="7" t="s">
        <v>489</v>
      </c>
      <c r="I77" s="7" t="s">
        <v>489</v>
      </c>
      <c r="J77" s="8" t="s">
        <v>478</v>
      </c>
      <c r="K77" s="8" t="s">
        <v>478</v>
      </c>
      <c r="L77" s="8" t="s">
        <v>479</v>
      </c>
      <c r="M77" s="9" t="s">
        <v>456</v>
      </c>
      <c r="N77" s="9">
        <v>100</v>
      </c>
      <c r="O77" s="9" t="s">
        <v>462</v>
      </c>
      <c r="P77" s="10">
        <v>0.01</v>
      </c>
      <c r="Q77" s="10">
        <v>0.3</v>
      </c>
      <c r="R77" s="8"/>
      <c r="S77" s="9" t="s">
        <v>457</v>
      </c>
      <c r="T77" s="7" t="s">
        <v>490</v>
      </c>
      <c r="Y77" s="22">
        <v>170859634</v>
      </c>
      <c r="Z77">
        <v>5</v>
      </c>
    </row>
    <row r="78" spans="1:26" ht="32" thickBot="1" x14ac:dyDescent="0.4">
      <c r="A78" s="15">
        <v>162862405</v>
      </c>
      <c r="B78" s="15" t="e">
        <f>+VLOOKUP(A78,'BASE CLIENTE'!$A$2:$B$88,2,FALSE)</f>
        <v>#N/A</v>
      </c>
      <c r="C78" s="7" t="s">
        <v>616</v>
      </c>
      <c r="D78" s="7" t="s">
        <v>617</v>
      </c>
      <c r="E78" s="7" t="s">
        <v>618</v>
      </c>
      <c r="F78" s="7" t="s">
        <v>619</v>
      </c>
      <c r="G78" s="7" t="s">
        <v>489</v>
      </c>
      <c r="H78" s="7" t="s">
        <v>489</v>
      </c>
      <c r="I78" s="7" t="s">
        <v>489</v>
      </c>
      <c r="J78" s="8" t="s">
        <v>491</v>
      </c>
      <c r="K78" s="8" t="s">
        <v>492</v>
      </c>
      <c r="L78" s="8" t="s">
        <v>514</v>
      </c>
      <c r="M78" s="9" t="s">
        <v>456</v>
      </c>
      <c r="N78" s="9">
        <v>100</v>
      </c>
      <c r="O78" s="9" t="s">
        <v>462</v>
      </c>
      <c r="P78" s="10">
        <v>0</v>
      </c>
      <c r="Q78" s="10">
        <v>0.15</v>
      </c>
      <c r="R78" s="8"/>
      <c r="S78" s="9" t="s">
        <v>457</v>
      </c>
      <c r="T78" s="7" t="s">
        <v>490</v>
      </c>
      <c r="Y78" s="22">
        <v>172731309</v>
      </c>
      <c r="Z78">
        <v>4</v>
      </c>
    </row>
    <row r="79" spans="1:26" ht="42" thickBot="1" x14ac:dyDescent="0.4">
      <c r="A79" s="15">
        <v>162862405</v>
      </c>
      <c r="B79" s="15" t="e">
        <f>+VLOOKUP(A79,'BASE CLIENTE'!$A$2:$B$88,2,FALSE)</f>
        <v>#N/A</v>
      </c>
      <c r="C79" s="7" t="s">
        <v>616</v>
      </c>
      <c r="D79" s="7" t="s">
        <v>617</v>
      </c>
      <c r="E79" s="7" t="s">
        <v>618</v>
      </c>
      <c r="F79" s="7" t="s">
        <v>619</v>
      </c>
      <c r="G79" s="7" t="s">
        <v>489</v>
      </c>
      <c r="H79" s="7" t="s">
        <v>489</v>
      </c>
      <c r="I79" s="7" t="s">
        <v>489</v>
      </c>
      <c r="J79" s="8" t="s">
        <v>494</v>
      </c>
      <c r="K79" s="8" t="s">
        <v>495</v>
      </c>
      <c r="L79" s="8" t="s">
        <v>620</v>
      </c>
      <c r="M79" s="9" t="s">
        <v>497</v>
      </c>
      <c r="N79" s="9">
        <v>90</v>
      </c>
      <c r="O79" s="9" t="s">
        <v>462</v>
      </c>
      <c r="P79" s="10">
        <v>0</v>
      </c>
      <c r="Q79" s="10">
        <v>0.1</v>
      </c>
      <c r="R79" s="8"/>
      <c r="S79" s="9" t="s">
        <v>457</v>
      </c>
      <c r="T79" s="7" t="s">
        <v>490</v>
      </c>
      <c r="Y79" s="22">
        <v>175775528</v>
      </c>
      <c r="Z79">
        <v>5</v>
      </c>
    </row>
    <row r="80" spans="1:26" ht="22" thickBot="1" x14ac:dyDescent="0.4">
      <c r="A80" s="15">
        <v>162862405</v>
      </c>
      <c r="B80" s="15" t="e">
        <f>+VLOOKUP(A80,'BASE CLIENTE'!$A$2:$B$88,2,FALSE)</f>
        <v>#N/A</v>
      </c>
      <c r="C80" s="7" t="s">
        <v>616</v>
      </c>
      <c r="D80" s="7" t="s">
        <v>617</v>
      </c>
      <c r="E80" s="7" t="s">
        <v>618</v>
      </c>
      <c r="F80" s="7" t="s">
        <v>619</v>
      </c>
      <c r="G80" s="7" t="s">
        <v>489</v>
      </c>
      <c r="H80" s="7" t="s">
        <v>489</v>
      </c>
      <c r="I80" s="7" t="s">
        <v>489</v>
      </c>
      <c r="J80" s="8" t="s">
        <v>486</v>
      </c>
      <c r="K80" s="8" t="s">
        <v>486</v>
      </c>
      <c r="L80" s="8" t="s">
        <v>487</v>
      </c>
      <c r="M80" s="9" t="s">
        <v>456</v>
      </c>
      <c r="N80" s="9">
        <v>100</v>
      </c>
      <c r="O80" s="9" t="s">
        <v>462</v>
      </c>
      <c r="P80" s="10">
        <v>0.01</v>
      </c>
      <c r="Q80" s="10">
        <v>0.3</v>
      </c>
      <c r="R80" s="8"/>
      <c r="S80" s="9" t="s">
        <v>457</v>
      </c>
      <c r="T80" s="7" t="s">
        <v>490</v>
      </c>
      <c r="Y80" s="22">
        <v>177843652</v>
      </c>
      <c r="Z80">
        <v>4</v>
      </c>
    </row>
    <row r="81" spans="1:26" ht="72" thickBot="1" x14ac:dyDescent="0.4">
      <c r="A81" s="15">
        <v>162862405</v>
      </c>
      <c r="B81" s="15" t="e">
        <f>+VLOOKUP(A81,'BASE CLIENTE'!$A$2:$B$88,2,FALSE)</f>
        <v>#N/A</v>
      </c>
      <c r="C81" s="7" t="s">
        <v>616</v>
      </c>
      <c r="D81" s="7" t="s">
        <v>617</v>
      </c>
      <c r="E81" s="7" t="s">
        <v>618</v>
      </c>
      <c r="F81" s="7" t="s">
        <v>619</v>
      </c>
      <c r="G81" s="7" t="s">
        <v>489</v>
      </c>
      <c r="H81" s="7" t="s">
        <v>489</v>
      </c>
      <c r="I81" s="7" t="s">
        <v>489</v>
      </c>
      <c r="J81" s="8" t="s">
        <v>498</v>
      </c>
      <c r="K81" s="8" t="s">
        <v>499</v>
      </c>
      <c r="L81" s="8" t="s">
        <v>621</v>
      </c>
      <c r="M81" s="9" t="s">
        <v>501</v>
      </c>
      <c r="N81" s="9">
        <v>85</v>
      </c>
      <c r="O81" s="9" t="s">
        <v>462</v>
      </c>
      <c r="P81" s="10">
        <v>0</v>
      </c>
      <c r="Q81" s="10">
        <v>0.15</v>
      </c>
      <c r="R81" s="8"/>
      <c r="S81" s="9" t="s">
        <v>457</v>
      </c>
      <c r="T81" s="7" t="s">
        <v>490</v>
      </c>
      <c r="Y81" s="22">
        <v>179643634</v>
      </c>
      <c r="Z81">
        <v>5</v>
      </c>
    </row>
    <row r="82" spans="1:26" ht="22" thickBot="1" x14ac:dyDescent="0.4">
      <c r="A82" s="15">
        <v>97077681</v>
      </c>
      <c r="B82" s="15" t="str">
        <f>+VLOOKUP(A82,'BASE CLIENTE'!$A$2:$B$88,2,FALSE)</f>
        <v>JOAQUIN ALEJANDRO</v>
      </c>
      <c r="C82" s="7" t="s">
        <v>133</v>
      </c>
      <c r="D82" s="7" t="s">
        <v>622</v>
      </c>
      <c r="E82" s="7" t="s">
        <v>277</v>
      </c>
      <c r="F82" s="7" t="s">
        <v>451</v>
      </c>
      <c r="G82" s="7" t="s">
        <v>489</v>
      </c>
      <c r="H82" s="7" t="s">
        <v>489</v>
      </c>
      <c r="I82" s="7" t="s">
        <v>489</v>
      </c>
      <c r="J82" s="8" t="s">
        <v>478</v>
      </c>
      <c r="K82" s="8" t="s">
        <v>478</v>
      </c>
      <c r="L82" s="8" t="s">
        <v>479</v>
      </c>
      <c r="M82" s="9" t="s">
        <v>456</v>
      </c>
      <c r="N82" s="9">
        <v>100</v>
      </c>
      <c r="O82" s="9" t="s">
        <v>462</v>
      </c>
      <c r="P82" s="10">
        <v>0.01</v>
      </c>
      <c r="Q82" s="10">
        <v>0.3</v>
      </c>
      <c r="R82" s="8"/>
      <c r="S82" s="9" t="s">
        <v>457</v>
      </c>
      <c r="T82" s="7" t="s">
        <v>602</v>
      </c>
      <c r="Y82" s="22">
        <v>184656981</v>
      </c>
      <c r="Z82">
        <v>5</v>
      </c>
    </row>
    <row r="83" spans="1:26" ht="32" thickBot="1" x14ac:dyDescent="0.4">
      <c r="A83" s="15">
        <v>97077681</v>
      </c>
      <c r="B83" s="15" t="str">
        <f>+VLOOKUP(A83,'BASE CLIENTE'!$A$2:$B$88,2,FALSE)</f>
        <v>JOAQUIN ALEJANDRO</v>
      </c>
      <c r="C83" s="7" t="s">
        <v>133</v>
      </c>
      <c r="D83" s="7" t="s">
        <v>622</v>
      </c>
      <c r="E83" s="7" t="s">
        <v>277</v>
      </c>
      <c r="F83" s="7" t="s">
        <v>451</v>
      </c>
      <c r="G83" s="7" t="s">
        <v>489</v>
      </c>
      <c r="H83" s="7" t="s">
        <v>489</v>
      </c>
      <c r="I83" s="7" t="s">
        <v>489</v>
      </c>
      <c r="J83" s="8" t="s">
        <v>491</v>
      </c>
      <c r="K83" s="8" t="s">
        <v>492</v>
      </c>
      <c r="L83" s="8" t="s">
        <v>514</v>
      </c>
      <c r="M83" s="9" t="s">
        <v>456</v>
      </c>
      <c r="N83" s="9">
        <v>100</v>
      </c>
      <c r="O83" s="9" t="s">
        <v>462</v>
      </c>
      <c r="P83" s="10">
        <v>0</v>
      </c>
      <c r="Q83" s="10">
        <v>0.15</v>
      </c>
      <c r="R83" s="8"/>
      <c r="S83" s="9" t="s">
        <v>457</v>
      </c>
      <c r="T83" s="7" t="s">
        <v>602</v>
      </c>
      <c r="Y83" s="22">
        <v>186204204</v>
      </c>
      <c r="Z83">
        <v>5</v>
      </c>
    </row>
    <row r="84" spans="1:26" ht="62" thickBot="1" x14ac:dyDescent="0.4">
      <c r="A84" s="15">
        <v>97077681</v>
      </c>
      <c r="B84" s="15" t="str">
        <f>+VLOOKUP(A84,'BASE CLIENTE'!$A$2:$B$88,2,FALSE)</f>
        <v>JOAQUIN ALEJANDRO</v>
      </c>
      <c r="C84" s="7" t="s">
        <v>133</v>
      </c>
      <c r="D84" s="7" t="s">
        <v>622</v>
      </c>
      <c r="E84" s="7" t="s">
        <v>277</v>
      </c>
      <c r="F84" s="7" t="s">
        <v>451</v>
      </c>
      <c r="G84" s="7" t="s">
        <v>489</v>
      </c>
      <c r="H84" s="7" t="s">
        <v>489</v>
      </c>
      <c r="I84" s="7" t="s">
        <v>489</v>
      </c>
      <c r="J84" s="8" t="s">
        <v>494</v>
      </c>
      <c r="K84" s="8" t="s">
        <v>603</v>
      </c>
      <c r="L84" s="8" t="s">
        <v>623</v>
      </c>
      <c r="M84" s="9" t="s">
        <v>456</v>
      </c>
      <c r="N84" s="9">
        <v>100</v>
      </c>
      <c r="O84" s="9" t="s">
        <v>462</v>
      </c>
      <c r="P84" s="10">
        <v>0</v>
      </c>
      <c r="Q84" s="10">
        <v>0.15</v>
      </c>
      <c r="R84" s="8"/>
      <c r="S84" s="9" t="s">
        <v>457</v>
      </c>
      <c r="T84" s="7" t="s">
        <v>602</v>
      </c>
      <c r="Y84" s="22">
        <v>186376927</v>
      </c>
      <c r="Z84">
        <v>5</v>
      </c>
    </row>
    <row r="85" spans="1:26" ht="22" thickBot="1" x14ac:dyDescent="0.4">
      <c r="A85" s="15">
        <v>97077681</v>
      </c>
      <c r="B85" s="15" t="str">
        <f>+VLOOKUP(A85,'BASE CLIENTE'!$A$2:$B$88,2,FALSE)</f>
        <v>JOAQUIN ALEJANDRO</v>
      </c>
      <c r="C85" s="7" t="s">
        <v>133</v>
      </c>
      <c r="D85" s="7" t="s">
        <v>622</v>
      </c>
      <c r="E85" s="7" t="s">
        <v>277</v>
      </c>
      <c r="F85" s="7" t="s">
        <v>451</v>
      </c>
      <c r="G85" s="7" t="s">
        <v>489</v>
      </c>
      <c r="H85" s="7" t="s">
        <v>489</v>
      </c>
      <c r="I85" s="7" t="s">
        <v>489</v>
      </c>
      <c r="J85" s="8" t="s">
        <v>486</v>
      </c>
      <c r="K85" s="8" t="s">
        <v>486</v>
      </c>
      <c r="L85" s="8" t="s">
        <v>487</v>
      </c>
      <c r="M85" s="9" t="s">
        <v>456</v>
      </c>
      <c r="N85" s="9">
        <v>100</v>
      </c>
      <c r="O85" s="9" t="s">
        <v>462</v>
      </c>
      <c r="P85" s="10">
        <v>0.01</v>
      </c>
      <c r="Q85" s="10">
        <v>0.3</v>
      </c>
      <c r="R85" s="8"/>
      <c r="S85" s="9" t="s">
        <v>457</v>
      </c>
      <c r="T85" s="7" t="s">
        <v>602</v>
      </c>
      <c r="Y85" s="22">
        <v>192446872</v>
      </c>
      <c r="Z85">
        <v>5</v>
      </c>
    </row>
    <row r="86" spans="1:26" ht="52" thickBot="1" x14ac:dyDescent="0.4">
      <c r="A86" s="15">
        <v>97077681</v>
      </c>
      <c r="B86" s="15" t="str">
        <f>+VLOOKUP(A86,'BASE CLIENTE'!$A$2:$B$88,2,FALSE)</f>
        <v>JOAQUIN ALEJANDRO</v>
      </c>
      <c r="C86" s="7" t="s">
        <v>133</v>
      </c>
      <c r="D86" s="7" t="s">
        <v>622</v>
      </c>
      <c r="E86" s="7" t="s">
        <v>277</v>
      </c>
      <c r="F86" s="7" t="s">
        <v>451</v>
      </c>
      <c r="G86" s="7" t="s">
        <v>489</v>
      </c>
      <c r="H86" s="7" t="s">
        <v>489</v>
      </c>
      <c r="I86" s="7" t="s">
        <v>489</v>
      </c>
      <c r="J86" s="8" t="s">
        <v>498</v>
      </c>
      <c r="K86" s="8" t="s">
        <v>624</v>
      </c>
      <c r="L86" s="8" t="s">
        <v>625</v>
      </c>
      <c r="M86" s="9" t="s">
        <v>501</v>
      </c>
      <c r="N86" s="9">
        <v>85</v>
      </c>
      <c r="O86" s="9" t="s">
        <v>462</v>
      </c>
      <c r="P86" s="10">
        <v>0</v>
      </c>
      <c r="Q86" s="10">
        <v>0.1</v>
      </c>
      <c r="R86" s="8"/>
      <c r="S86" s="9" t="s">
        <v>457</v>
      </c>
      <c r="T86" s="7" t="s">
        <v>602</v>
      </c>
      <c r="Y86" s="22">
        <v>198258326</v>
      </c>
      <c r="Z86">
        <v>5</v>
      </c>
    </row>
    <row r="87" spans="1:26" ht="22" thickBot="1" x14ac:dyDescent="0.4">
      <c r="A87" s="15">
        <v>89533813</v>
      </c>
      <c r="B87" s="15" t="str">
        <f>+VLOOKUP(A87,'BASE CLIENTE'!$A$2:$B$88,2,FALSE)</f>
        <v>JOSE DAVID</v>
      </c>
      <c r="C87" s="7" t="s">
        <v>157</v>
      </c>
      <c r="D87" s="7" t="s">
        <v>626</v>
      </c>
      <c r="E87" s="7" t="s">
        <v>627</v>
      </c>
      <c r="F87" s="7" t="s">
        <v>451</v>
      </c>
      <c r="G87" s="7" t="s">
        <v>489</v>
      </c>
      <c r="H87" s="7" t="s">
        <v>489</v>
      </c>
      <c r="I87" s="7" t="s">
        <v>489</v>
      </c>
      <c r="J87" s="8" t="s">
        <v>478</v>
      </c>
      <c r="K87" s="8" t="s">
        <v>478</v>
      </c>
      <c r="L87" s="8" t="s">
        <v>479</v>
      </c>
      <c r="M87" s="9" t="s">
        <v>456</v>
      </c>
      <c r="N87" s="9">
        <v>100</v>
      </c>
      <c r="O87" s="9" t="s">
        <v>462</v>
      </c>
      <c r="P87" s="10">
        <v>0.01</v>
      </c>
      <c r="Q87" s="10">
        <v>0.3</v>
      </c>
      <c r="R87" s="8"/>
      <c r="S87" s="9" t="s">
        <v>457</v>
      </c>
      <c r="T87" s="7" t="s">
        <v>602</v>
      </c>
      <c r="Y87" s="22">
        <v>212562181</v>
      </c>
      <c r="Z87">
        <v>5</v>
      </c>
    </row>
    <row r="88" spans="1:26" ht="32" thickBot="1" x14ac:dyDescent="0.4">
      <c r="A88" s="15">
        <v>89533813</v>
      </c>
      <c r="B88" s="15" t="str">
        <f>+VLOOKUP(A88,'BASE CLIENTE'!$A$2:$B$88,2,FALSE)</f>
        <v>JOSE DAVID</v>
      </c>
      <c r="C88" s="7" t="s">
        <v>157</v>
      </c>
      <c r="D88" s="7" t="s">
        <v>626</v>
      </c>
      <c r="E88" s="7" t="s">
        <v>627</v>
      </c>
      <c r="F88" s="7" t="s">
        <v>451</v>
      </c>
      <c r="G88" s="7" t="s">
        <v>489</v>
      </c>
      <c r="H88" s="7" t="s">
        <v>489</v>
      </c>
      <c r="I88" s="7" t="s">
        <v>489</v>
      </c>
      <c r="J88" s="8" t="s">
        <v>491</v>
      </c>
      <c r="K88" s="8" t="s">
        <v>492</v>
      </c>
      <c r="L88" s="8" t="s">
        <v>628</v>
      </c>
      <c r="M88" s="9" t="s">
        <v>497</v>
      </c>
      <c r="N88" s="9">
        <v>100</v>
      </c>
      <c r="O88" s="9" t="s">
        <v>462</v>
      </c>
      <c r="P88" s="10">
        <v>0</v>
      </c>
      <c r="Q88" s="10">
        <v>0.15</v>
      </c>
      <c r="R88" s="8"/>
      <c r="S88" s="9" t="s">
        <v>457</v>
      </c>
      <c r="T88" s="7" t="s">
        <v>602</v>
      </c>
      <c r="Y88" s="22">
        <v>213863452</v>
      </c>
      <c r="Z88">
        <v>5</v>
      </c>
    </row>
    <row r="89" spans="1:26" ht="62" thickBot="1" x14ac:dyDescent="0.4">
      <c r="A89" s="15">
        <v>89533813</v>
      </c>
      <c r="B89" s="15" t="str">
        <f>+VLOOKUP(A89,'BASE CLIENTE'!$A$2:$B$88,2,FALSE)</f>
        <v>JOSE DAVID</v>
      </c>
      <c r="C89" s="7" t="s">
        <v>157</v>
      </c>
      <c r="D89" s="7" t="s">
        <v>626</v>
      </c>
      <c r="E89" s="7" t="s">
        <v>627</v>
      </c>
      <c r="F89" s="7" t="s">
        <v>451</v>
      </c>
      <c r="G89" s="7" t="s">
        <v>489</v>
      </c>
      <c r="H89" s="7" t="s">
        <v>489</v>
      </c>
      <c r="I89" s="7" t="s">
        <v>489</v>
      </c>
      <c r="J89" s="8" t="s">
        <v>584</v>
      </c>
      <c r="K89" s="8" t="s">
        <v>603</v>
      </c>
      <c r="L89" s="8" t="s">
        <v>623</v>
      </c>
      <c r="M89" s="9" t="s">
        <v>456</v>
      </c>
      <c r="N89" s="9">
        <v>100</v>
      </c>
      <c r="O89" s="9" t="s">
        <v>462</v>
      </c>
      <c r="P89" s="10">
        <v>0</v>
      </c>
      <c r="Q89" s="10">
        <v>0.15</v>
      </c>
      <c r="R89" s="8"/>
      <c r="S89" s="9" t="s">
        <v>457</v>
      </c>
      <c r="T89" s="7" t="s">
        <v>602</v>
      </c>
      <c r="Y89" s="22">
        <v>258624734</v>
      </c>
      <c r="Z89">
        <v>5</v>
      </c>
    </row>
    <row r="90" spans="1:26" ht="22" thickBot="1" x14ac:dyDescent="0.4">
      <c r="A90" s="15">
        <v>89533813</v>
      </c>
      <c r="B90" s="15" t="str">
        <f>+VLOOKUP(A90,'BASE CLIENTE'!$A$2:$B$88,2,FALSE)</f>
        <v>JOSE DAVID</v>
      </c>
      <c r="C90" s="7" t="s">
        <v>157</v>
      </c>
      <c r="D90" s="7" t="s">
        <v>626</v>
      </c>
      <c r="E90" s="7" t="s">
        <v>627</v>
      </c>
      <c r="F90" s="7" t="s">
        <v>451</v>
      </c>
      <c r="G90" s="7" t="s">
        <v>489</v>
      </c>
      <c r="H90" s="7" t="s">
        <v>489</v>
      </c>
      <c r="I90" s="7" t="s">
        <v>489</v>
      </c>
      <c r="J90" s="8" t="s">
        <v>486</v>
      </c>
      <c r="K90" s="8" t="s">
        <v>486</v>
      </c>
      <c r="L90" s="8" t="s">
        <v>487</v>
      </c>
      <c r="M90" s="9" t="s">
        <v>456</v>
      </c>
      <c r="N90" s="9">
        <v>100</v>
      </c>
      <c r="O90" s="9" t="s">
        <v>462</v>
      </c>
      <c r="P90" s="10">
        <v>0.01</v>
      </c>
      <c r="Q90" s="10">
        <v>0.3</v>
      </c>
      <c r="R90" s="8"/>
      <c r="S90" s="9" t="s">
        <v>457</v>
      </c>
      <c r="T90" s="7" t="s">
        <v>602</v>
      </c>
      <c r="Y90" s="22">
        <v>259363608</v>
      </c>
      <c r="Z90">
        <v>5</v>
      </c>
    </row>
    <row r="91" spans="1:26" ht="52" thickBot="1" x14ac:dyDescent="0.4">
      <c r="A91" s="15">
        <v>89533813</v>
      </c>
      <c r="B91" s="15" t="str">
        <f>+VLOOKUP(A91,'BASE CLIENTE'!$A$2:$B$88,2,FALSE)</f>
        <v>JOSE DAVID</v>
      </c>
      <c r="C91" s="7" t="s">
        <v>157</v>
      </c>
      <c r="D91" s="7" t="s">
        <v>626</v>
      </c>
      <c r="E91" s="7" t="s">
        <v>627</v>
      </c>
      <c r="F91" s="7" t="s">
        <v>451</v>
      </c>
      <c r="G91" s="7" t="s">
        <v>489</v>
      </c>
      <c r="H91" s="7" t="s">
        <v>489</v>
      </c>
      <c r="I91" s="7" t="s">
        <v>489</v>
      </c>
      <c r="J91" s="8" t="s">
        <v>498</v>
      </c>
      <c r="K91" s="8" t="s">
        <v>606</v>
      </c>
      <c r="L91" s="8" t="s">
        <v>629</v>
      </c>
      <c r="M91" s="9" t="s">
        <v>497</v>
      </c>
      <c r="N91" s="9">
        <v>100</v>
      </c>
      <c r="O91" s="9" t="s">
        <v>462</v>
      </c>
      <c r="P91" s="10">
        <v>0</v>
      </c>
      <c r="Q91" s="10">
        <v>0.1</v>
      </c>
      <c r="R91" s="8"/>
      <c r="S91" s="9" t="s">
        <v>457</v>
      </c>
      <c r="T91" s="7" t="s">
        <v>602</v>
      </c>
      <c r="Y91" s="22">
        <v>260589679</v>
      </c>
      <c r="Z91">
        <v>5</v>
      </c>
    </row>
    <row r="92" spans="1:26" ht="22" thickBot="1" x14ac:dyDescent="0.4">
      <c r="A92" s="15">
        <v>139338243</v>
      </c>
      <c r="B92" s="15" t="str">
        <f>+VLOOKUP(A92,'BASE CLIENTE'!$A$2:$B$88,2,FALSE)</f>
        <v>JOSE LUIS</v>
      </c>
      <c r="C92" s="7" t="s">
        <v>24</v>
      </c>
      <c r="D92" s="7" t="s">
        <v>630</v>
      </c>
      <c r="E92" s="7" t="s">
        <v>450</v>
      </c>
      <c r="F92" s="7" t="s">
        <v>451</v>
      </c>
      <c r="G92" s="7" t="s">
        <v>631</v>
      </c>
      <c r="H92" s="7" t="s">
        <v>631</v>
      </c>
      <c r="I92" s="7" t="s">
        <v>631</v>
      </c>
      <c r="J92" s="8" t="s">
        <v>478</v>
      </c>
      <c r="K92" s="8" t="s">
        <v>478</v>
      </c>
      <c r="L92" s="8" t="s">
        <v>479</v>
      </c>
      <c r="M92" s="9" t="s">
        <v>456</v>
      </c>
      <c r="N92" s="9">
        <v>100</v>
      </c>
      <c r="O92" s="9" t="s">
        <v>462</v>
      </c>
      <c r="P92" s="10">
        <v>0.01</v>
      </c>
      <c r="Q92" s="10">
        <v>0.3</v>
      </c>
      <c r="R92" s="8"/>
      <c r="S92" s="9" t="s">
        <v>457</v>
      </c>
      <c r="T92" s="7" t="s">
        <v>458</v>
      </c>
      <c r="Y92" s="22">
        <v>260709143</v>
      </c>
      <c r="Z92">
        <v>5</v>
      </c>
    </row>
    <row r="93" spans="1:26" ht="32" thickBot="1" x14ac:dyDescent="0.4">
      <c r="A93" s="15">
        <v>139338243</v>
      </c>
      <c r="B93" s="15" t="str">
        <f>+VLOOKUP(A93,'BASE CLIENTE'!$A$2:$B$88,2,FALSE)</f>
        <v>JOSE LUIS</v>
      </c>
      <c r="C93" s="7" t="s">
        <v>24</v>
      </c>
      <c r="D93" s="7" t="s">
        <v>630</v>
      </c>
      <c r="E93" s="7" t="s">
        <v>450</v>
      </c>
      <c r="F93" s="7" t="s">
        <v>451</v>
      </c>
      <c r="G93" s="7" t="s">
        <v>631</v>
      </c>
      <c r="H93" s="7" t="s">
        <v>631</v>
      </c>
      <c r="I93" s="7" t="s">
        <v>631</v>
      </c>
      <c r="J93" s="8" t="s">
        <v>491</v>
      </c>
      <c r="K93" s="8" t="s">
        <v>632</v>
      </c>
      <c r="L93" s="8" t="s">
        <v>514</v>
      </c>
      <c r="M93" s="9" t="s">
        <v>456</v>
      </c>
      <c r="N93" s="9">
        <v>100</v>
      </c>
      <c r="O93" s="9" t="s">
        <v>462</v>
      </c>
      <c r="P93" s="10">
        <v>0</v>
      </c>
      <c r="Q93" s="10">
        <v>0.15</v>
      </c>
      <c r="R93" s="8"/>
      <c r="S93" s="9" t="s">
        <v>457</v>
      </c>
      <c r="T93" s="7" t="s">
        <v>458</v>
      </c>
      <c r="Y93" s="22">
        <v>267949042</v>
      </c>
      <c r="Z93">
        <v>5</v>
      </c>
    </row>
    <row r="94" spans="1:26" ht="52" thickBot="1" x14ac:dyDescent="0.4">
      <c r="A94" s="15">
        <v>139338243</v>
      </c>
      <c r="B94" s="15" t="str">
        <f>+VLOOKUP(A94,'BASE CLIENTE'!$A$2:$B$88,2,FALSE)</f>
        <v>JOSE LUIS</v>
      </c>
      <c r="C94" s="7" t="s">
        <v>24</v>
      </c>
      <c r="D94" s="7" t="s">
        <v>630</v>
      </c>
      <c r="E94" s="7" t="s">
        <v>450</v>
      </c>
      <c r="F94" s="7" t="s">
        <v>451</v>
      </c>
      <c r="G94" s="7" t="s">
        <v>631</v>
      </c>
      <c r="H94" s="7" t="s">
        <v>631</v>
      </c>
      <c r="I94" s="7" t="s">
        <v>631</v>
      </c>
      <c r="J94" s="8" t="s">
        <v>584</v>
      </c>
      <c r="K94" s="8" t="s">
        <v>633</v>
      </c>
      <c r="L94" s="8" t="s">
        <v>586</v>
      </c>
      <c r="M94" s="9" t="s">
        <v>456</v>
      </c>
      <c r="N94" s="9">
        <v>100</v>
      </c>
      <c r="O94" s="9" t="s">
        <v>462</v>
      </c>
      <c r="P94" s="10">
        <v>0</v>
      </c>
      <c r="Q94" s="10">
        <v>0.15</v>
      </c>
      <c r="R94" s="8"/>
      <c r="S94" s="9" t="s">
        <v>457</v>
      </c>
      <c r="T94" s="7" t="s">
        <v>458</v>
      </c>
      <c r="Y94" s="22" t="s">
        <v>890</v>
      </c>
      <c r="Z94">
        <v>5</v>
      </c>
    </row>
    <row r="95" spans="1:26" ht="22" thickBot="1" x14ac:dyDescent="0.4">
      <c r="A95" s="15">
        <v>139338243</v>
      </c>
      <c r="B95" s="15" t="str">
        <f>+VLOOKUP(A95,'BASE CLIENTE'!$A$2:$B$88,2,FALSE)</f>
        <v>JOSE LUIS</v>
      </c>
      <c r="C95" s="7" t="s">
        <v>24</v>
      </c>
      <c r="D95" s="7" t="s">
        <v>630</v>
      </c>
      <c r="E95" s="7" t="s">
        <v>450</v>
      </c>
      <c r="F95" s="7" t="s">
        <v>451</v>
      </c>
      <c r="G95" s="7" t="s">
        <v>631</v>
      </c>
      <c r="H95" s="7" t="s">
        <v>631</v>
      </c>
      <c r="I95" s="7" t="s">
        <v>631</v>
      </c>
      <c r="J95" s="8" t="s">
        <v>486</v>
      </c>
      <c r="K95" s="8" t="s">
        <v>486</v>
      </c>
      <c r="L95" s="8" t="s">
        <v>487</v>
      </c>
      <c r="M95" s="9" t="s">
        <v>456</v>
      </c>
      <c r="N95" s="9">
        <v>100</v>
      </c>
      <c r="O95" s="9" t="s">
        <v>462</v>
      </c>
      <c r="P95" s="10">
        <v>0.01</v>
      </c>
      <c r="Q95" s="10">
        <v>0.3</v>
      </c>
      <c r="R95" s="8"/>
      <c r="S95" s="9" t="s">
        <v>457</v>
      </c>
      <c r="T95" s="7" t="s">
        <v>458</v>
      </c>
      <c r="Y95" s="22" t="s">
        <v>691</v>
      </c>
      <c r="Z95">
        <v>5</v>
      </c>
    </row>
    <row r="96" spans="1:26" ht="112" thickBot="1" x14ac:dyDescent="0.4">
      <c r="A96" s="15">
        <v>139338243</v>
      </c>
      <c r="B96" s="15" t="str">
        <f>+VLOOKUP(A96,'BASE CLIENTE'!$A$2:$B$88,2,FALSE)</f>
        <v>JOSE LUIS</v>
      </c>
      <c r="C96" s="7" t="s">
        <v>24</v>
      </c>
      <c r="D96" s="7" t="s">
        <v>630</v>
      </c>
      <c r="E96" s="7" t="s">
        <v>450</v>
      </c>
      <c r="F96" s="7" t="s">
        <v>451</v>
      </c>
      <c r="G96" s="7" t="s">
        <v>631</v>
      </c>
      <c r="H96" s="7" t="s">
        <v>631</v>
      </c>
      <c r="I96" s="7" t="s">
        <v>631</v>
      </c>
      <c r="J96" s="8" t="s">
        <v>587</v>
      </c>
      <c r="K96" s="8" t="s">
        <v>588</v>
      </c>
      <c r="L96" s="8" t="s">
        <v>634</v>
      </c>
      <c r="M96" s="9" t="s">
        <v>590</v>
      </c>
      <c r="N96" s="9">
        <v>13</v>
      </c>
      <c r="O96" s="9" t="s">
        <v>462</v>
      </c>
      <c r="P96" s="10">
        <v>0</v>
      </c>
      <c r="Q96" s="10">
        <v>0.1</v>
      </c>
      <c r="R96" s="8"/>
      <c r="S96" s="9" t="s">
        <v>457</v>
      </c>
      <c r="T96" s="7" t="s">
        <v>458</v>
      </c>
      <c r="Y96" s="22" t="s">
        <v>657</v>
      </c>
      <c r="Z96">
        <v>5</v>
      </c>
    </row>
    <row r="97" spans="1:26" ht="22" thickBot="1" x14ac:dyDescent="0.4">
      <c r="A97" s="15">
        <v>136574124</v>
      </c>
      <c r="B97" s="15" t="str">
        <f>+VLOOKUP(A97,'BASE CLIENTE'!$A$2:$B$88,2,FALSE)</f>
        <v>JUAN PABLO</v>
      </c>
      <c r="C97" s="7" t="s">
        <v>107</v>
      </c>
      <c r="D97" s="7" t="s">
        <v>635</v>
      </c>
      <c r="E97" s="7" t="s">
        <v>450</v>
      </c>
      <c r="F97" s="7" t="s">
        <v>451</v>
      </c>
      <c r="G97" s="7" t="s">
        <v>325</v>
      </c>
      <c r="H97" s="7" t="s">
        <v>325</v>
      </c>
      <c r="I97" s="7" t="s">
        <v>325</v>
      </c>
      <c r="J97" s="8" t="s">
        <v>478</v>
      </c>
      <c r="K97" s="8" t="s">
        <v>478</v>
      </c>
      <c r="L97" s="8" t="s">
        <v>479</v>
      </c>
      <c r="M97" s="9" t="s">
        <v>456</v>
      </c>
      <c r="N97" s="9">
        <v>100</v>
      </c>
      <c r="O97" s="9" t="s">
        <v>462</v>
      </c>
      <c r="P97" s="10">
        <v>0.01</v>
      </c>
      <c r="Q97" s="10">
        <v>0.3</v>
      </c>
      <c r="R97" s="8"/>
      <c r="S97" s="9" t="s">
        <v>457</v>
      </c>
      <c r="T97" s="7" t="s">
        <v>529</v>
      </c>
      <c r="Y97" s="22" t="s">
        <v>549</v>
      </c>
      <c r="Z97">
        <v>5</v>
      </c>
    </row>
    <row r="98" spans="1:26" ht="32" thickBot="1" x14ac:dyDescent="0.4">
      <c r="A98" s="15">
        <v>136574124</v>
      </c>
      <c r="B98" s="15" t="str">
        <f>+VLOOKUP(A98,'BASE CLIENTE'!$A$2:$B$88,2,FALSE)</f>
        <v>JUAN PABLO</v>
      </c>
      <c r="C98" s="7" t="s">
        <v>107</v>
      </c>
      <c r="D98" s="7" t="s">
        <v>635</v>
      </c>
      <c r="E98" s="7" t="s">
        <v>450</v>
      </c>
      <c r="F98" s="7" t="s">
        <v>451</v>
      </c>
      <c r="G98" s="7" t="s">
        <v>325</v>
      </c>
      <c r="H98" s="7" t="s">
        <v>325</v>
      </c>
      <c r="I98" s="7" t="s">
        <v>325</v>
      </c>
      <c r="J98" s="8" t="s">
        <v>491</v>
      </c>
      <c r="K98" s="8" t="s">
        <v>636</v>
      </c>
      <c r="L98" s="8" t="s">
        <v>493</v>
      </c>
      <c r="M98" s="9" t="s">
        <v>456</v>
      </c>
      <c r="N98" s="9">
        <v>100</v>
      </c>
      <c r="O98" s="9" t="s">
        <v>462</v>
      </c>
      <c r="P98" s="10">
        <v>0</v>
      </c>
      <c r="Q98" s="10">
        <v>0.15</v>
      </c>
      <c r="R98" s="8"/>
      <c r="S98" s="9" t="s">
        <v>457</v>
      </c>
      <c r="T98" s="7" t="s">
        <v>529</v>
      </c>
      <c r="Y98" s="22" t="s">
        <v>712</v>
      </c>
      <c r="Z98">
        <v>5</v>
      </c>
    </row>
    <row r="99" spans="1:26" ht="52" thickBot="1" x14ac:dyDescent="0.4">
      <c r="A99" s="15">
        <v>136574124</v>
      </c>
      <c r="B99" s="15" t="str">
        <f>+VLOOKUP(A99,'BASE CLIENTE'!$A$2:$B$88,2,FALSE)</f>
        <v>JUAN PABLO</v>
      </c>
      <c r="C99" s="7" t="s">
        <v>107</v>
      </c>
      <c r="D99" s="7" t="s">
        <v>635</v>
      </c>
      <c r="E99" s="7" t="s">
        <v>450</v>
      </c>
      <c r="F99" s="7" t="s">
        <v>451</v>
      </c>
      <c r="G99" s="7" t="s">
        <v>325</v>
      </c>
      <c r="H99" s="7" t="s">
        <v>325</v>
      </c>
      <c r="I99" s="7" t="s">
        <v>325</v>
      </c>
      <c r="J99" s="8" t="s">
        <v>584</v>
      </c>
      <c r="K99" s="8" t="s">
        <v>637</v>
      </c>
      <c r="L99" s="8" t="s">
        <v>638</v>
      </c>
      <c r="M99" s="9" t="s">
        <v>497</v>
      </c>
      <c r="N99" s="9">
        <v>85</v>
      </c>
      <c r="O99" s="9" t="s">
        <v>462</v>
      </c>
      <c r="P99" s="10">
        <v>0</v>
      </c>
      <c r="Q99" s="10">
        <v>0.15</v>
      </c>
      <c r="R99" s="8"/>
      <c r="S99" s="9" t="s">
        <v>457</v>
      </c>
      <c r="T99" s="7" t="s">
        <v>529</v>
      </c>
      <c r="Y99" s="22" t="s">
        <v>378</v>
      </c>
      <c r="Z99">
        <v>5</v>
      </c>
    </row>
    <row r="100" spans="1:26" ht="22" thickBot="1" x14ac:dyDescent="0.4">
      <c r="A100" s="15">
        <v>136574124</v>
      </c>
      <c r="B100" s="15" t="str">
        <f>+VLOOKUP(A100,'BASE CLIENTE'!$A$2:$B$88,2,FALSE)</f>
        <v>JUAN PABLO</v>
      </c>
      <c r="C100" s="7" t="s">
        <v>107</v>
      </c>
      <c r="D100" s="7" t="s">
        <v>635</v>
      </c>
      <c r="E100" s="7" t="s">
        <v>450</v>
      </c>
      <c r="F100" s="7" t="s">
        <v>451</v>
      </c>
      <c r="G100" s="7" t="s">
        <v>325</v>
      </c>
      <c r="H100" s="7" t="s">
        <v>325</v>
      </c>
      <c r="I100" s="7" t="s">
        <v>325</v>
      </c>
      <c r="J100" s="8" t="s">
        <v>486</v>
      </c>
      <c r="K100" s="8" t="s">
        <v>486</v>
      </c>
      <c r="L100" s="8" t="s">
        <v>487</v>
      </c>
      <c r="M100" s="9" t="s">
        <v>456</v>
      </c>
      <c r="N100" s="9">
        <v>100</v>
      </c>
      <c r="O100" s="9" t="s">
        <v>462</v>
      </c>
      <c r="P100" s="10">
        <v>0.01</v>
      </c>
      <c r="Q100" s="10">
        <v>0.3</v>
      </c>
      <c r="R100" s="8"/>
      <c r="S100" s="9" t="s">
        <v>457</v>
      </c>
      <c r="T100" s="7" t="s">
        <v>529</v>
      </c>
      <c r="Y100" s="22" t="s">
        <v>380</v>
      </c>
      <c r="Z100">
        <v>5</v>
      </c>
    </row>
    <row r="101" spans="1:26" ht="92" thickBot="1" x14ac:dyDescent="0.4">
      <c r="A101" s="15">
        <v>136574124</v>
      </c>
      <c r="B101" s="15" t="str">
        <f>+VLOOKUP(A101,'BASE CLIENTE'!$A$2:$B$88,2,FALSE)</f>
        <v>JUAN PABLO</v>
      </c>
      <c r="C101" s="7" t="s">
        <v>107</v>
      </c>
      <c r="D101" s="7" t="s">
        <v>635</v>
      </c>
      <c r="E101" s="7" t="s">
        <v>450</v>
      </c>
      <c r="F101" s="7" t="s">
        <v>451</v>
      </c>
      <c r="G101" s="7" t="s">
        <v>325</v>
      </c>
      <c r="H101" s="7" t="s">
        <v>325</v>
      </c>
      <c r="I101" s="7" t="s">
        <v>325</v>
      </c>
      <c r="J101" s="8" t="s">
        <v>587</v>
      </c>
      <c r="K101" s="8" t="s">
        <v>639</v>
      </c>
      <c r="L101" s="8" t="s">
        <v>640</v>
      </c>
      <c r="M101" s="9" t="s">
        <v>497</v>
      </c>
      <c r="N101" s="9">
        <v>80</v>
      </c>
      <c r="O101" s="9" t="s">
        <v>462</v>
      </c>
      <c r="P101" s="10">
        <v>0</v>
      </c>
      <c r="Q101" s="10">
        <v>0.1</v>
      </c>
      <c r="R101" s="8"/>
      <c r="S101" s="9" t="s">
        <v>457</v>
      </c>
      <c r="T101" s="7" t="s">
        <v>529</v>
      </c>
      <c r="Y101" s="22" t="s">
        <v>945</v>
      </c>
      <c r="Z101">
        <v>5</v>
      </c>
    </row>
    <row r="102" spans="1:26" ht="22" thickBot="1" x14ac:dyDescent="0.4">
      <c r="A102" s="15">
        <v>98076123</v>
      </c>
      <c r="B102" s="15" t="str">
        <f>+VLOOKUP(A102,'BASE CLIENTE'!$A$2:$B$88,2,FALSE)</f>
        <v>JULIO CESAR</v>
      </c>
      <c r="C102" s="7" t="s">
        <v>104</v>
      </c>
      <c r="D102" s="7" t="s">
        <v>641</v>
      </c>
      <c r="E102" s="7" t="s">
        <v>266</v>
      </c>
      <c r="F102" s="7" t="s">
        <v>451</v>
      </c>
      <c r="G102" s="7" t="s">
        <v>336</v>
      </c>
      <c r="H102" s="7" t="s">
        <v>336</v>
      </c>
      <c r="I102" s="7" t="s">
        <v>336</v>
      </c>
      <c r="J102" s="8" t="s">
        <v>478</v>
      </c>
      <c r="K102" s="8" t="s">
        <v>478</v>
      </c>
      <c r="L102" s="8" t="s">
        <v>479</v>
      </c>
      <c r="M102" s="9" t="s">
        <v>456</v>
      </c>
      <c r="N102" s="9">
        <v>100</v>
      </c>
      <c r="O102" s="9" t="s">
        <v>462</v>
      </c>
      <c r="P102" s="10">
        <v>0.01</v>
      </c>
      <c r="Q102" s="10">
        <v>0.3</v>
      </c>
      <c r="R102" s="8"/>
      <c r="S102" s="9" t="s">
        <v>457</v>
      </c>
      <c r="T102" s="7" t="s">
        <v>529</v>
      </c>
      <c r="Y102" s="22" t="s">
        <v>377</v>
      </c>
      <c r="Z102">
        <v>5</v>
      </c>
    </row>
    <row r="103" spans="1:26" ht="32" thickBot="1" x14ac:dyDescent="0.4">
      <c r="A103" s="15">
        <v>98076123</v>
      </c>
      <c r="B103" s="15" t="str">
        <f>+VLOOKUP(A103,'BASE CLIENTE'!$A$2:$B$88,2,FALSE)</f>
        <v>JULIO CESAR</v>
      </c>
      <c r="C103" s="7" t="s">
        <v>104</v>
      </c>
      <c r="D103" s="7" t="s">
        <v>641</v>
      </c>
      <c r="E103" s="7" t="s">
        <v>266</v>
      </c>
      <c r="F103" s="7" t="s">
        <v>451</v>
      </c>
      <c r="G103" s="7" t="s">
        <v>336</v>
      </c>
      <c r="H103" s="7" t="s">
        <v>336</v>
      </c>
      <c r="I103" s="7" t="s">
        <v>336</v>
      </c>
      <c r="J103" s="8" t="s">
        <v>642</v>
      </c>
      <c r="K103" s="8" t="s">
        <v>643</v>
      </c>
      <c r="L103" s="8" t="s">
        <v>644</v>
      </c>
      <c r="M103" s="9" t="s">
        <v>456</v>
      </c>
      <c r="N103" s="9">
        <v>100</v>
      </c>
      <c r="O103" s="9" t="s">
        <v>462</v>
      </c>
      <c r="P103" s="10">
        <v>1</v>
      </c>
      <c r="Q103" s="10">
        <v>0.1</v>
      </c>
      <c r="R103" s="8"/>
      <c r="S103" s="9" t="s">
        <v>457</v>
      </c>
      <c r="T103" s="7" t="s">
        <v>529</v>
      </c>
      <c r="Y103" s="22" t="s">
        <v>379</v>
      </c>
      <c r="Z103">
        <v>5</v>
      </c>
    </row>
    <row r="104" spans="1:26" ht="32" thickBot="1" x14ac:dyDescent="0.4">
      <c r="A104" s="15">
        <v>98076123</v>
      </c>
      <c r="B104" s="15" t="str">
        <f>+VLOOKUP(A104,'BASE CLIENTE'!$A$2:$B$88,2,FALSE)</f>
        <v>JULIO CESAR</v>
      </c>
      <c r="C104" s="7" t="s">
        <v>104</v>
      </c>
      <c r="D104" s="7" t="s">
        <v>641</v>
      </c>
      <c r="E104" s="7" t="s">
        <v>266</v>
      </c>
      <c r="F104" s="7" t="s">
        <v>451</v>
      </c>
      <c r="G104" s="7" t="s">
        <v>336</v>
      </c>
      <c r="H104" s="7" t="s">
        <v>336</v>
      </c>
      <c r="I104" s="7" t="s">
        <v>336</v>
      </c>
      <c r="J104" s="8" t="s">
        <v>645</v>
      </c>
      <c r="K104" s="8" t="s">
        <v>646</v>
      </c>
      <c r="L104" s="8" t="s">
        <v>647</v>
      </c>
      <c r="M104" s="9" t="s">
        <v>456</v>
      </c>
      <c r="N104" s="9">
        <v>100</v>
      </c>
      <c r="O104" s="9" t="s">
        <v>462</v>
      </c>
      <c r="P104" s="10">
        <v>1</v>
      </c>
      <c r="Q104" s="10">
        <v>0.1</v>
      </c>
      <c r="R104" s="8"/>
      <c r="S104" s="9" t="s">
        <v>457</v>
      </c>
      <c r="T104" s="7" t="s">
        <v>529</v>
      </c>
      <c r="Y104" s="22" t="s">
        <v>376</v>
      </c>
      <c r="Z104">
        <v>2</v>
      </c>
    </row>
    <row r="105" spans="1:26" ht="62" thickBot="1" x14ac:dyDescent="0.4">
      <c r="A105" s="15">
        <v>98076123</v>
      </c>
      <c r="B105" s="15" t="str">
        <f>+VLOOKUP(A105,'BASE CLIENTE'!$A$2:$B$88,2,FALSE)</f>
        <v>JULIO CESAR</v>
      </c>
      <c r="C105" s="7" t="s">
        <v>104</v>
      </c>
      <c r="D105" s="7" t="s">
        <v>641</v>
      </c>
      <c r="E105" s="7" t="s">
        <v>266</v>
      </c>
      <c r="F105" s="7" t="s">
        <v>451</v>
      </c>
      <c r="G105" s="7" t="s">
        <v>336</v>
      </c>
      <c r="H105" s="7" t="s">
        <v>336</v>
      </c>
      <c r="I105" s="7" t="s">
        <v>336</v>
      </c>
      <c r="J105" s="8" t="s">
        <v>648</v>
      </c>
      <c r="K105" s="8" t="s">
        <v>649</v>
      </c>
      <c r="L105" s="8" t="s">
        <v>650</v>
      </c>
      <c r="M105" s="9" t="s">
        <v>497</v>
      </c>
      <c r="N105" s="9">
        <v>85</v>
      </c>
      <c r="O105" s="9" t="s">
        <v>462</v>
      </c>
      <c r="P105" s="10">
        <v>1</v>
      </c>
      <c r="Q105" s="10">
        <v>0.2</v>
      </c>
      <c r="R105" s="8"/>
      <c r="S105" s="9" t="s">
        <v>457</v>
      </c>
      <c r="T105" s="7" t="s">
        <v>529</v>
      </c>
      <c r="Y105" s="22" t="s">
        <v>1128</v>
      </c>
      <c r="Z105"/>
    </row>
    <row r="106" spans="1:26" ht="22" thickBot="1" x14ac:dyDescent="0.4">
      <c r="A106" s="15">
        <v>98076123</v>
      </c>
      <c r="B106" s="15" t="str">
        <f>+VLOOKUP(A106,'BASE CLIENTE'!$A$2:$B$88,2,FALSE)</f>
        <v>JULIO CESAR</v>
      </c>
      <c r="C106" s="7" t="s">
        <v>104</v>
      </c>
      <c r="D106" s="7" t="s">
        <v>641</v>
      </c>
      <c r="E106" s="7" t="s">
        <v>266</v>
      </c>
      <c r="F106" s="7" t="s">
        <v>451</v>
      </c>
      <c r="G106" s="7" t="s">
        <v>336</v>
      </c>
      <c r="H106" s="7" t="s">
        <v>336</v>
      </c>
      <c r="I106" s="7" t="s">
        <v>336</v>
      </c>
      <c r="J106" s="8" t="s">
        <v>486</v>
      </c>
      <c r="K106" s="8" t="s">
        <v>486</v>
      </c>
      <c r="L106" s="8" t="s">
        <v>487</v>
      </c>
      <c r="M106" s="9" t="s">
        <v>456</v>
      </c>
      <c r="N106" s="9">
        <v>100</v>
      </c>
      <c r="O106" s="9" t="s">
        <v>462</v>
      </c>
      <c r="P106" s="10">
        <v>0.01</v>
      </c>
      <c r="Q106" s="10">
        <v>0.3</v>
      </c>
      <c r="R106" s="8"/>
      <c r="S106" s="9" t="s">
        <v>457</v>
      </c>
      <c r="T106" s="7" t="s">
        <v>529</v>
      </c>
      <c r="Y106" s="22" t="s">
        <v>1129</v>
      </c>
      <c r="Z106">
        <v>491</v>
      </c>
    </row>
    <row r="107" spans="1:26" ht="21" thickBot="1" x14ac:dyDescent="0.3">
      <c r="A107" s="15">
        <v>70377810</v>
      </c>
      <c r="B107" s="15" t="str">
        <f>+VLOOKUP(A107,'BASE CLIENTE'!$A$2:$B$88,2,FALSE)</f>
        <v>LEOPOLDO ENRIQUE</v>
      </c>
      <c r="C107" s="7" t="s">
        <v>151</v>
      </c>
      <c r="D107" s="7" t="s">
        <v>651</v>
      </c>
      <c r="E107" s="7" t="s">
        <v>450</v>
      </c>
      <c r="F107" s="7" t="s">
        <v>451</v>
      </c>
      <c r="G107" s="7" t="s">
        <v>325</v>
      </c>
      <c r="H107" s="7" t="s">
        <v>325</v>
      </c>
      <c r="I107" s="7" t="s">
        <v>325</v>
      </c>
      <c r="J107" s="8" t="s">
        <v>478</v>
      </c>
      <c r="K107" s="8" t="s">
        <v>478</v>
      </c>
      <c r="L107" s="8" t="s">
        <v>479</v>
      </c>
      <c r="M107" s="9" t="s">
        <v>456</v>
      </c>
      <c r="N107" s="9">
        <v>100</v>
      </c>
      <c r="O107" s="9" t="s">
        <v>462</v>
      </c>
      <c r="P107" s="10">
        <v>0.01</v>
      </c>
      <c r="Q107" s="10">
        <v>0.3</v>
      </c>
      <c r="R107" s="8"/>
      <c r="S107" s="9" t="s">
        <v>457</v>
      </c>
      <c r="T107" s="7" t="s">
        <v>529</v>
      </c>
    </row>
    <row r="108" spans="1:26" ht="31" thickBot="1" x14ac:dyDescent="0.3">
      <c r="A108" s="15">
        <v>70377810</v>
      </c>
      <c r="B108" s="15" t="str">
        <f>+VLOOKUP(A108,'BASE CLIENTE'!$A$2:$B$88,2,FALSE)</f>
        <v>LEOPOLDO ENRIQUE</v>
      </c>
      <c r="C108" s="7" t="s">
        <v>151</v>
      </c>
      <c r="D108" s="7" t="s">
        <v>651</v>
      </c>
      <c r="E108" s="7" t="s">
        <v>450</v>
      </c>
      <c r="F108" s="7" t="s">
        <v>451</v>
      </c>
      <c r="G108" s="7" t="s">
        <v>325</v>
      </c>
      <c r="H108" s="7" t="s">
        <v>325</v>
      </c>
      <c r="I108" s="7" t="s">
        <v>325</v>
      </c>
      <c r="J108" s="8" t="s">
        <v>652</v>
      </c>
      <c r="K108" s="8" t="s">
        <v>636</v>
      </c>
      <c r="L108" s="8" t="s">
        <v>514</v>
      </c>
      <c r="M108" s="9" t="s">
        <v>456</v>
      </c>
      <c r="N108" s="9">
        <v>100</v>
      </c>
      <c r="O108" s="9" t="s">
        <v>442</v>
      </c>
      <c r="P108" s="10">
        <v>1</v>
      </c>
      <c r="Q108" s="10">
        <v>0.15</v>
      </c>
      <c r="R108" s="8"/>
      <c r="S108" s="9" t="s">
        <v>457</v>
      </c>
      <c r="T108" s="7" t="s">
        <v>529</v>
      </c>
    </row>
    <row r="109" spans="1:26" ht="31" thickBot="1" x14ac:dyDescent="0.3">
      <c r="A109" s="15">
        <v>70377810</v>
      </c>
      <c r="B109" s="15" t="str">
        <f>+VLOOKUP(A109,'BASE CLIENTE'!$A$2:$B$88,2,FALSE)</f>
        <v>LEOPOLDO ENRIQUE</v>
      </c>
      <c r="C109" s="7" t="s">
        <v>151</v>
      </c>
      <c r="D109" s="7" t="s">
        <v>651</v>
      </c>
      <c r="E109" s="7" t="s">
        <v>450</v>
      </c>
      <c r="F109" s="7" t="s">
        <v>451</v>
      </c>
      <c r="G109" s="7" t="s">
        <v>325</v>
      </c>
      <c r="H109" s="7" t="s">
        <v>325</v>
      </c>
      <c r="I109" s="7" t="s">
        <v>325</v>
      </c>
      <c r="J109" s="8" t="s">
        <v>584</v>
      </c>
      <c r="K109" s="8" t="s">
        <v>653</v>
      </c>
      <c r="L109" s="8" t="s">
        <v>654</v>
      </c>
      <c r="M109" s="9" t="s">
        <v>497</v>
      </c>
      <c r="N109" s="9">
        <v>2</v>
      </c>
      <c r="O109" s="9" t="s">
        <v>442</v>
      </c>
      <c r="P109" s="10">
        <v>0.9</v>
      </c>
      <c r="Q109" s="10">
        <v>0.1</v>
      </c>
      <c r="R109" s="8"/>
      <c r="S109" s="9" t="s">
        <v>457</v>
      </c>
      <c r="T109" s="7" t="s">
        <v>529</v>
      </c>
    </row>
    <row r="110" spans="1:26" ht="21" thickBot="1" x14ac:dyDescent="0.3">
      <c r="A110" s="15">
        <v>70377810</v>
      </c>
      <c r="B110" s="15" t="str">
        <f>+VLOOKUP(A110,'BASE CLIENTE'!$A$2:$B$88,2,FALSE)</f>
        <v>LEOPOLDO ENRIQUE</v>
      </c>
      <c r="C110" s="7" t="s">
        <v>151</v>
      </c>
      <c r="D110" s="7" t="s">
        <v>651</v>
      </c>
      <c r="E110" s="7" t="s">
        <v>450</v>
      </c>
      <c r="F110" s="7" t="s">
        <v>451</v>
      </c>
      <c r="G110" s="7" t="s">
        <v>325</v>
      </c>
      <c r="H110" s="7" t="s">
        <v>325</v>
      </c>
      <c r="I110" s="7" t="s">
        <v>325</v>
      </c>
      <c r="J110" s="8" t="s">
        <v>486</v>
      </c>
      <c r="K110" s="8" t="s">
        <v>486</v>
      </c>
      <c r="L110" s="8" t="s">
        <v>487</v>
      </c>
      <c r="M110" s="9" t="s">
        <v>456</v>
      </c>
      <c r="N110" s="9">
        <v>100</v>
      </c>
      <c r="O110" s="9" t="s">
        <v>462</v>
      </c>
      <c r="P110" s="10">
        <v>0.01</v>
      </c>
      <c r="Q110" s="10">
        <v>0.3</v>
      </c>
      <c r="R110" s="8"/>
      <c r="S110" s="9" t="s">
        <v>457</v>
      </c>
      <c r="T110" s="7" t="s">
        <v>529</v>
      </c>
    </row>
    <row r="111" spans="1:26" ht="71" thickBot="1" x14ac:dyDescent="0.3">
      <c r="A111" s="15">
        <v>70377810</v>
      </c>
      <c r="B111" s="15" t="str">
        <f>+VLOOKUP(A111,'BASE CLIENTE'!$A$2:$B$88,2,FALSE)</f>
        <v>LEOPOLDO ENRIQUE</v>
      </c>
      <c r="C111" s="7" t="s">
        <v>151</v>
      </c>
      <c r="D111" s="7" t="s">
        <v>651</v>
      </c>
      <c r="E111" s="7" t="s">
        <v>450</v>
      </c>
      <c r="F111" s="7" t="s">
        <v>451</v>
      </c>
      <c r="G111" s="7" t="s">
        <v>325</v>
      </c>
      <c r="H111" s="7" t="s">
        <v>325</v>
      </c>
      <c r="I111" s="7" t="s">
        <v>325</v>
      </c>
      <c r="J111" s="8" t="s">
        <v>587</v>
      </c>
      <c r="K111" s="8" t="s">
        <v>655</v>
      </c>
      <c r="L111" s="8" t="s">
        <v>656</v>
      </c>
      <c r="M111" s="9" t="s">
        <v>497</v>
      </c>
      <c r="N111" s="9">
        <v>45</v>
      </c>
      <c r="O111" s="9" t="s">
        <v>462</v>
      </c>
      <c r="P111" s="10">
        <v>0</v>
      </c>
      <c r="Q111" s="10">
        <v>0.15</v>
      </c>
      <c r="R111" s="8"/>
      <c r="S111" s="9" t="s">
        <v>457</v>
      </c>
      <c r="T111" s="7" t="s">
        <v>529</v>
      </c>
    </row>
    <row r="112" spans="1:26" ht="21" thickBot="1" x14ac:dyDescent="0.3">
      <c r="A112" s="15" t="s">
        <v>375</v>
      </c>
      <c r="B112" s="15" t="str">
        <f>+VLOOKUP(A112,'BASE CLIENTE'!$A$2:$B$88,2,FALSE)</f>
        <v>LESLIE CAROLINA</v>
      </c>
      <c r="C112" s="7" t="s">
        <v>658</v>
      </c>
      <c r="D112" s="7" t="s">
        <v>659</v>
      </c>
      <c r="E112" s="7" t="s">
        <v>259</v>
      </c>
      <c r="F112" s="7" t="s">
        <v>451</v>
      </c>
      <c r="G112" s="7" t="s">
        <v>331</v>
      </c>
      <c r="H112" s="7" t="s">
        <v>331</v>
      </c>
      <c r="I112" s="7" t="s">
        <v>331</v>
      </c>
      <c r="J112" s="8" t="s">
        <v>478</v>
      </c>
      <c r="K112" s="8" t="s">
        <v>478</v>
      </c>
      <c r="L112" s="8" t="s">
        <v>479</v>
      </c>
      <c r="M112" s="9" t="s">
        <v>456</v>
      </c>
      <c r="N112" s="9">
        <v>100</v>
      </c>
      <c r="O112" s="9" t="s">
        <v>462</v>
      </c>
      <c r="P112" s="10">
        <v>0.01</v>
      </c>
      <c r="Q112" s="10">
        <v>0.3</v>
      </c>
      <c r="R112" s="8"/>
      <c r="S112" s="9" t="s">
        <v>457</v>
      </c>
      <c r="T112" s="7" t="s">
        <v>458</v>
      </c>
    </row>
    <row r="113" spans="1:20" ht="71" thickBot="1" x14ac:dyDescent="0.3">
      <c r="A113" s="15" t="s">
        <v>375</v>
      </c>
      <c r="B113" s="15" t="str">
        <f>+VLOOKUP(A113,'BASE CLIENTE'!$A$2:$B$88,2,FALSE)</f>
        <v>LESLIE CAROLINA</v>
      </c>
      <c r="C113" s="7" t="s">
        <v>658</v>
      </c>
      <c r="D113" s="7" t="s">
        <v>659</v>
      </c>
      <c r="E113" s="7" t="s">
        <v>259</v>
      </c>
      <c r="F113" s="7" t="s">
        <v>451</v>
      </c>
      <c r="G113" s="7" t="s">
        <v>331</v>
      </c>
      <c r="H113" s="7" t="s">
        <v>331</v>
      </c>
      <c r="I113" s="7" t="s">
        <v>331</v>
      </c>
      <c r="J113" s="8" t="s">
        <v>660</v>
      </c>
      <c r="K113" s="8" t="s">
        <v>661</v>
      </c>
      <c r="L113" s="8" t="s">
        <v>662</v>
      </c>
      <c r="M113" s="9" t="s">
        <v>663</v>
      </c>
      <c r="N113" s="9">
        <v>100</v>
      </c>
      <c r="O113" s="9" t="s">
        <v>462</v>
      </c>
      <c r="P113" s="10">
        <v>0</v>
      </c>
      <c r="Q113" s="10">
        <v>0.1</v>
      </c>
      <c r="R113" s="8"/>
      <c r="S113" s="9" t="s">
        <v>457</v>
      </c>
      <c r="T113" s="7" t="s">
        <v>458</v>
      </c>
    </row>
    <row r="114" spans="1:20" ht="21" thickBot="1" x14ac:dyDescent="0.3">
      <c r="A114" s="15" t="s">
        <v>375</v>
      </c>
      <c r="B114" s="15" t="str">
        <f>+VLOOKUP(A114,'BASE CLIENTE'!$A$2:$B$88,2,FALSE)</f>
        <v>LESLIE CAROLINA</v>
      </c>
      <c r="C114" s="7" t="s">
        <v>658</v>
      </c>
      <c r="D114" s="7" t="s">
        <v>659</v>
      </c>
      <c r="E114" s="7" t="s">
        <v>259</v>
      </c>
      <c r="F114" s="7" t="s">
        <v>451</v>
      </c>
      <c r="G114" s="7" t="s">
        <v>331</v>
      </c>
      <c r="H114" s="7" t="s">
        <v>331</v>
      </c>
      <c r="I114" s="7" t="s">
        <v>331</v>
      </c>
      <c r="J114" s="8" t="s">
        <v>486</v>
      </c>
      <c r="K114" s="8" t="s">
        <v>486</v>
      </c>
      <c r="L114" s="8" t="s">
        <v>487</v>
      </c>
      <c r="M114" s="9" t="s">
        <v>456</v>
      </c>
      <c r="N114" s="9">
        <v>100</v>
      </c>
      <c r="O114" s="9" t="s">
        <v>462</v>
      </c>
      <c r="P114" s="10">
        <v>0.01</v>
      </c>
      <c r="Q114" s="10">
        <v>0.3</v>
      </c>
      <c r="R114" s="8"/>
      <c r="S114" s="9" t="s">
        <v>457</v>
      </c>
      <c r="T114" s="7" t="s">
        <v>458</v>
      </c>
    </row>
    <row r="115" spans="1:20" ht="51" thickBot="1" x14ac:dyDescent="0.3">
      <c r="A115" s="15" t="s">
        <v>375</v>
      </c>
      <c r="B115" s="15" t="str">
        <f>+VLOOKUP(A115,'BASE CLIENTE'!$A$2:$B$88,2,FALSE)</f>
        <v>LESLIE CAROLINA</v>
      </c>
      <c r="C115" s="7" t="s">
        <v>658</v>
      </c>
      <c r="D115" s="7" t="s">
        <v>659</v>
      </c>
      <c r="E115" s="7" t="s">
        <v>259</v>
      </c>
      <c r="F115" s="7" t="s">
        <v>451</v>
      </c>
      <c r="G115" s="7" t="s">
        <v>331</v>
      </c>
      <c r="H115" s="7" t="s">
        <v>331</v>
      </c>
      <c r="I115" s="7" t="s">
        <v>331</v>
      </c>
      <c r="J115" s="8" t="s">
        <v>664</v>
      </c>
      <c r="K115" s="8" t="s">
        <v>665</v>
      </c>
      <c r="L115" s="8" t="s">
        <v>666</v>
      </c>
      <c r="M115" s="9" t="s">
        <v>663</v>
      </c>
      <c r="N115" s="9">
        <v>100</v>
      </c>
      <c r="O115" s="9" t="s">
        <v>462</v>
      </c>
      <c r="P115" s="10">
        <v>0</v>
      </c>
      <c r="Q115" s="10">
        <v>0.1</v>
      </c>
      <c r="R115" s="8"/>
      <c r="S115" s="9" t="s">
        <v>457</v>
      </c>
      <c r="T115" s="7" t="s">
        <v>458</v>
      </c>
    </row>
    <row r="116" spans="1:20" ht="91" thickBot="1" x14ac:dyDescent="0.3">
      <c r="A116" s="15" t="s">
        <v>375</v>
      </c>
      <c r="B116" s="15" t="str">
        <f>+VLOOKUP(A116,'BASE CLIENTE'!$A$2:$B$88,2,FALSE)</f>
        <v>LESLIE CAROLINA</v>
      </c>
      <c r="C116" s="7" t="s">
        <v>658</v>
      </c>
      <c r="D116" s="7" t="s">
        <v>659</v>
      </c>
      <c r="E116" s="7" t="s">
        <v>259</v>
      </c>
      <c r="F116" s="7" t="s">
        <v>451</v>
      </c>
      <c r="G116" s="7" t="s">
        <v>331</v>
      </c>
      <c r="H116" s="7" t="s">
        <v>331</v>
      </c>
      <c r="I116" s="7" t="s">
        <v>331</v>
      </c>
      <c r="J116" s="8" t="s">
        <v>667</v>
      </c>
      <c r="K116" s="8" t="s">
        <v>668</v>
      </c>
      <c r="L116" s="8" t="s">
        <v>669</v>
      </c>
      <c r="M116" s="9" t="s">
        <v>663</v>
      </c>
      <c r="N116" s="9">
        <v>100</v>
      </c>
      <c r="O116" s="9" t="s">
        <v>462</v>
      </c>
      <c r="P116" s="10">
        <v>0</v>
      </c>
      <c r="Q116" s="10">
        <v>0.2</v>
      </c>
      <c r="R116" s="8"/>
      <c r="S116" s="9" t="s">
        <v>457</v>
      </c>
      <c r="T116" s="7" t="s">
        <v>458</v>
      </c>
    </row>
    <row r="117" spans="1:20" ht="21" thickBot="1" x14ac:dyDescent="0.3">
      <c r="A117" s="15">
        <v>98983732</v>
      </c>
      <c r="B117" s="15" t="str">
        <f>+VLOOKUP(A117,'BASE CLIENTE'!$A$2:$B$88,2,FALSE)</f>
        <v>LILIANA VICTORIA</v>
      </c>
      <c r="C117" s="7" t="s">
        <v>143</v>
      </c>
      <c r="D117" s="7" t="s">
        <v>670</v>
      </c>
      <c r="E117" s="7" t="s">
        <v>281</v>
      </c>
      <c r="F117" s="7" t="s">
        <v>451</v>
      </c>
      <c r="G117" s="7" t="s">
        <v>671</v>
      </c>
      <c r="H117" s="7" t="s">
        <v>671</v>
      </c>
      <c r="I117" s="7" t="s">
        <v>671</v>
      </c>
      <c r="J117" s="8" t="s">
        <v>478</v>
      </c>
      <c r="K117" s="8" t="s">
        <v>478</v>
      </c>
      <c r="L117" s="8" t="s">
        <v>479</v>
      </c>
      <c r="M117" s="9" t="s">
        <v>456</v>
      </c>
      <c r="N117" s="9">
        <v>100</v>
      </c>
      <c r="O117" s="9" t="s">
        <v>462</v>
      </c>
      <c r="P117" s="10">
        <v>0.01</v>
      </c>
      <c r="Q117" s="10">
        <v>0.3</v>
      </c>
      <c r="R117" s="8"/>
      <c r="S117" s="9" t="s">
        <v>457</v>
      </c>
      <c r="T117" s="7" t="s">
        <v>672</v>
      </c>
    </row>
    <row r="118" spans="1:20" ht="51" thickBot="1" x14ac:dyDescent="0.3">
      <c r="A118" s="15">
        <v>98983732</v>
      </c>
      <c r="B118" s="15" t="str">
        <f>+VLOOKUP(A118,'BASE CLIENTE'!$A$2:$B$88,2,FALSE)</f>
        <v>LILIANA VICTORIA</v>
      </c>
      <c r="C118" s="7" t="s">
        <v>143</v>
      </c>
      <c r="D118" s="7" t="s">
        <v>670</v>
      </c>
      <c r="E118" s="7" t="s">
        <v>281</v>
      </c>
      <c r="F118" s="7" t="s">
        <v>451</v>
      </c>
      <c r="G118" s="7" t="s">
        <v>671</v>
      </c>
      <c r="H118" s="7" t="s">
        <v>671</v>
      </c>
      <c r="I118" s="7" t="s">
        <v>671</v>
      </c>
      <c r="J118" s="8" t="s">
        <v>673</v>
      </c>
      <c r="K118" s="8" t="s">
        <v>674</v>
      </c>
      <c r="L118" s="8" t="s">
        <v>675</v>
      </c>
      <c r="M118" s="9" t="s">
        <v>456</v>
      </c>
      <c r="N118" s="9">
        <v>9517510000</v>
      </c>
      <c r="O118" s="9" t="s">
        <v>442</v>
      </c>
      <c r="P118" s="10">
        <v>1</v>
      </c>
      <c r="Q118" s="10">
        <v>0.14000000000000001</v>
      </c>
      <c r="R118" s="8"/>
      <c r="S118" s="9" t="s">
        <v>457</v>
      </c>
      <c r="T118" s="7" t="s">
        <v>672</v>
      </c>
    </row>
    <row r="119" spans="1:20" ht="31" thickBot="1" x14ac:dyDescent="0.3">
      <c r="A119" s="15">
        <v>98983732</v>
      </c>
      <c r="B119" s="15" t="str">
        <f>+VLOOKUP(A119,'BASE CLIENTE'!$A$2:$B$88,2,FALSE)</f>
        <v>LILIANA VICTORIA</v>
      </c>
      <c r="C119" s="7" t="s">
        <v>143</v>
      </c>
      <c r="D119" s="7" t="s">
        <v>670</v>
      </c>
      <c r="E119" s="7" t="s">
        <v>281</v>
      </c>
      <c r="F119" s="7" t="s">
        <v>451</v>
      </c>
      <c r="G119" s="7" t="s">
        <v>671</v>
      </c>
      <c r="H119" s="7" t="s">
        <v>671</v>
      </c>
      <c r="I119" s="7" t="s">
        <v>671</v>
      </c>
      <c r="J119" s="8" t="s">
        <v>491</v>
      </c>
      <c r="K119" s="8" t="s">
        <v>676</v>
      </c>
      <c r="L119" s="8" t="s">
        <v>677</v>
      </c>
      <c r="M119" s="9" t="s">
        <v>456</v>
      </c>
      <c r="N119" s="9">
        <v>100</v>
      </c>
      <c r="O119" s="9" t="s">
        <v>462</v>
      </c>
      <c r="P119" s="10">
        <v>0</v>
      </c>
      <c r="Q119" s="10">
        <v>0.13</v>
      </c>
      <c r="R119" s="8"/>
      <c r="S119" s="9" t="s">
        <v>457</v>
      </c>
      <c r="T119" s="7" t="s">
        <v>672</v>
      </c>
    </row>
    <row r="120" spans="1:20" ht="31" thickBot="1" x14ac:dyDescent="0.3">
      <c r="A120" s="15">
        <v>98983732</v>
      </c>
      <c r="B120" s="15" t="str">
        <f>+VLOOKUP(A120,'BASE CLIENTE'!$A$2:$B$88,2,FALSE)</f>
        <v>LILIANA VICTORIA</v>
      </c>
      <c r="C120" s="7" t="s">
        <v>143</v>
      </c>
      <c r="D120" s="7" t="s">
        <v>670</v>
      </c>
      <c r="E120" s="7" t="s">
        <v>281</v>
      </c>
      <c r="F120" s="7" t="s">
        <v>451</v>
      </c>
      <c r="G120" s="7" t="s">
        <v>671</v>
      </c>
      <c r="H120" s="7" t="s">
        <v>671</v>
      </c>
      <c r="I120" s="7" t="s">
        <v>671</v>
      </c>
      <c r="J120" s="8" t="s">
        <v>678</v>
      </c>
      <c r="K120" s="8" t="s">
        <v>679</v>
      </c>
      <c r="L120" s="8" t="s">
        <v>680</v>
      </c>
      <c r="M120" s="9" t="s">
        <v>456</v>
      </c>
      <c r="N120" s="9">
        <v>100</v>
      </c>
      <c r="O120" s="9" t="s">
        <v>462</v>
      </c>
      <c r="P120" s="10">
        <v>0</v>
      </c>
      <c r="Q120" s="10">
        <v>0.13</v>
      </c>
      <c r="R120" s="8"/>
      <c r="S120" s="9" t="s">
        <v>457</v>
      </c>
      <c r="T120" s="7" t="s">
        <v>672</v>
      </c>
    </row>
    <row r="121" spans="1:20" ht="21" thickBot="1" x14ac:dyDescent="0.3">
      <c r="A121" s="15">
        <v>98983732</v>
      </c>
      <c r="B121" s="15" t="str">
        <f>+VLOOKUP(A121,'BASE CLIENTE'!$A$2:$B$88,2,FALSE)</f>
        <v>LILIANA VICTORIA</v>
      </c>
      <c r="C121" s="7" t="s">
        <v>143</v>
      </c>
      <c r="D121" s="7" t="s">
        <v>670</v>
      </c>
      <c r="E121" s="7" t="s">
        <v>281</v>
      </c>
      <c r="F121" s="7" t="s">
        <v>451</v>
      </c>
      <c r="G121" s="7" t="s">
        <v>671</v>
      </c>
      <c r="H121" s="7" t="s">
        <v>671</v>
      </c>
      <c r="I121" s="7" t="s">
        <v>671</v>
      </c>
      <c r="J121" s="8" t="s">
        <v>486</v>
      </c>
      <c r="K121" s="8" t="s">
        <v>486</v>
      </c>
      <c r="L121" s="8" t="s">
        <v>487</v>
      </c>
      <c r="M121" s="9" t="s">
        <v>456</v>
      </c>
      <c r="N121" s="9">
        <v>100</v>
      </c>
      <c r="O121" s="9" t="s">
        <v>462</v>
      </c>
      <c r="P121" s="10">
        <v>0.01</v>
      </c>
      <c r="Q121" s="10">
        <v>0.3</v>
      </c>
      <c r="R121" s="8"/>
      <c r="S121" s="9" t="s">
        <v>457</v>
      </c>
      <c r="T121" s="7" t="s">
        <v>672</v>
      </c>
    </row>
    <row r="122" spans="1:20" ht="21" thickBot="1" x14ac:dyDescent="0.3">
      <c r="A122" s="15">
        <v>133686851</v>
      </c>
      <c r="B122" s="15" t="str">
        <f>+VLOOKUP(A122,'BASE CLIENTE'!$A$2:$B$88,2,FALSE)</f>
        <v>LORETO ALEJANDRA</v>
      </c>
      <c r="C122" s="7" t="s">
        <v>4</v>
      </c>
      <c r="D122" s="7" t="s">
        <v>681</v>
      </c>
      <c r="E122" s="7" t="s">
        <v>230</v>
      </c>
      <c r="F122" s="7" t="s">
        <v>451</v>
      </c>
      <c r="G122" s="7" t="s">
        <v>489</v>
      </c>
      <c r="H122" s="7" t="s">
        <v>489</v>
      </c>
      <c r="I122" s="7" t="s">
        <v>489</v>
      </c>
      <c r="J122" s="8" t="s">
        <v>478</v>
      </c>
      <c r="K122" s="8" t="s">
        <v>478</v>
      </c>
      <c r="L122" s="8" t="s">
        <v>479</v>
      </c>
      <c r="M122" s="9" t="s">
        <v>456</v>
      </c>
      <c r="N122" s="9">
        <v>100</v>
      </c>
      <c r="O122" s="9" t="s">
        <v>462</v>
      </c>
      <c r="P122" s="10">
        <v>0.01</v>
      </c>
      <c r="Q122" s="10">
        <v>0.3</v>
      </c>
      <c r="R122" s="8"/>
      <c r="S122" s="9" t="s">
        <v>457</v>
      </c>
      <c r="T122" s="7" t="s">
        <v>682</v>
      </c>
    </row>
    <row r="123" spans="1:20" ht="31" thickBot="1" x14ac:dyDescent="0.3">
      <c r="A123" s="15">
        <v>133686851</v>
      </c>
      <c r="B123" s="15" t="str">
        <f>+VLOOKUP(A123,'BASE CLIENTE'!$A$2:$B$88,2,FALSE)</f>
        <v>LORETO ALEJANDRA</v>
      </c>
      <c r="C123" s="7" t="s">
        <v>4</v>
      </c>
      <c r="D123" s="7" t="s">
        <v>681</v>
      </c>
      <c r="E123" s="7" t="s">
        <v>230</v>
      </c>
      <c r="F123" s="7" t="s">
        <v>451</v>
      </c>
      <c r="G123" s="7" t="s">
        <v>489</v>
      </c>
      <c r="H123" s="7" t="s">
        <v>489</v>
      </c>
      <c r="I123" s="7" t="s">
        <v>489</v>
      </c>
      <c r="J123" s="8" t="s">
        <v>491</v>
      </c>
      <c r="K123" s="8" t="s">
        <v>683</v>
      </c>
      <c r="L123" s="8" t="s">
        <v>684</v>
      </c>
      <c r="M123" s="9" t="s">
        <v>456</v>
      </c>
      <c r="N123" s="9">
        <v>100</v>
      </c>
      <c r="O123" s="9" t="s">
        <v>462</v>
      </c>
      <c r="P123" s="10">
        <v>0</v>
      </c>
      <c r="Q123" s="10">
        <v>0.1</v>
      </c>
      <c r="R123" s="8"/>
      <c r="S123" s="9" t="s">
        <v>457</v>
      </c>
      <c r="T123" s="7" t="s">
        <v>682</v>
      </c>
    </row>
    <row r="124" spans="1:20" ht="71" thickBot="1" x14ac:dyDescent="0.3">
      <c r="A124" s="15">
        <v>133686851</v>
      </c>
      <c r="B124" s="15" t="str">
        <f>+VLOOKUP(A124,'BASE CLIENTE'!$A$2:$B$88,2,FALSE)</f>
        <v>LORETO ALEJANDRA</v>
      </c>
      <c r="C124" s="7" t="s">
        <v>4</v>
      </c>
      <c r="D124" s="7" t="s">
        <v>681</v>
      </c>
      <c r="E124" s="7" t="s">
        <v>230</v>
      </c>
      <c r="F124" s="7" t="s">
        <v>451</v>
      </c>
      <c r="G124" s="7" t="s">
        <v>489</v>
      </c>
      <c r="H124" s="7" t="s">
        <v>489</v>
      </c>
      <c r="I124" s="7" t="s">
        <v>489</v>
      </c>
      <c r="J124" s="8" t="s">
        <v>685</v>
      </c>
      <c r="K124" s="8" t="s">
        <v>686</v>
      </c>
      <c r="L124" s="8" t="s">
        <v>687</v>
      </c>
      <c r="M124" s="9" t="s">
        <v>497</v>
      </c>
      <c r="N124" s="9">
        <v>90</v>
      </c>
      <c r="O124" s="9" t="s">
        <v>462</v>
      </c>
      <c r="P124" s="10">
        <v>0</v>
      </c>
      <c r="Q124" s="10">
        <v>0.15</v>
      </c>
      <c r="R124" s="8"/>
      <c r="S124" s="9" t="s">
        <v>457</v>
      </c>
      <c r="T124" s="7" t="s">
        <v>682</v>
      </c>
    </row>
    <row r="125" spans="1:20" ht="21" thickBot="1" x14ac:dyDescent="0.3">
      <c r="A125" s="15">
        <v>133686851</v>
      </c>
      <c r="B125" s="15" t="str">
        <f>+VLOOKUP(A125,'BASE CLIENTE'!$A$2:$B$88,2,FALSE)</f>
        <v>LORETO ALEJANDRA</v>
      </c>
      <c r="C125" s="7" t="s">
        <v>4</v>
      </c>
      <c r="D125" s="7" t="s">
        <v>681</v>
      </c>
      <c r="E125" s="7" t="s">
        <v>230</v>
      </c>
      <c r="F125" s="7" t="s">
        <v>451</v>
      </c>
      <c r="G125" s="7" t="s">
        <v>489</v>
      </c>
      <c r="H125" s="7" t="s">
        <v>489</v>
      </c>
      <c r="I125" s="7" t="s">
        <v>489</v>
      </c>
      <c r="J125" s="8" t="s">
        <v>486</v>
      </c>
      <c r="K125" s="8" t="s">
        <v>486</v>
      </c>
      <c r="L125" s="8" t="s">
        <v>487</v>
      </c>
      <c r="M125" s="9" t="s">
        <v>456</v>
      </c>
      <c r="N125" s="9">
        <v>100</v>
      </c>
      <c r="O125" s="9" t="s">
        <v>462</v>
      </c>
      <c r="P125" s="10">
        <v>0.01</v>
      </c>
      <c r="Q125" s="10">
        <v>0.3</v>
      </c>
      <c r="R125" s="8"/>
      <c r="S125" s="9" t="s">
        <v>457</v>
      </c>
      <c r="T125" s="7" t="s">
        <v>682</v>
      </c>
    </row>
    <row r="126" spans="1:20" ht="71" thickBot="1" x14ac:dyDescent="0.3">
      <c r="A126" s="15">
        <v>133686851</v>
      </c>
      <c r="B126" s="15" t="str">
        <f>+VLOOKUP(A126,'BASE CLIENTE'!$A$2:$B$88,2,FALSE)</f>
        <v>LORETO ALEJANDRA</v>
      </c>
      <c r="C126" s="7" t="s">
        <v>4</v>
      </c>
      <c r="D126" s="7" t="s">
        <v>681</v>
      </c>
      <c r="E126" s="7" t="s">
        <v>230</v>
      </c>
      <c r="F126" s="7" t="s">
        <v>451</v>
      </c>
      <c r="G126" s="7" t="s">
        <v>489</v>
      </c>
      <c r="H126" s="7" t="s">
        <v>489</v>
      </c>
      <c r="I126" s="7" t="s">
        <v>489</v>
      </c>
      <c r="J126" s="8" t="s">
        <v>688</v>
      </c>
      <c r="K126" s="8" t="s">
        <v>689</v>
      </c>
      <c r="L126" s="8" t="s">
        <v>690</v>
      </c>
      <c r="M126" s="9" t="s">
        <v>501</v>
      </c>
      <c r="N126" s="9">
        <v>85</v>
      </c>
      <c r="O126" s="9" t="s">
        <v>462</v>
      </c>
      <c r="P126" s="10">
        <v>0</v>
      </c>
      <c r="Q126" s="10">
        <v>0.15</v>
      </c>
      <c r="R126" s="8"/>
      <c r="S126" s="9" t="s">
        <v>457</v>
      </c>
      <c r="T126" s="7" t="s">
        <v>682</v>
      </c>
    </row>
    <row r="127" spans="1:20" ht="21" thickBot="1" x14ac:dyDescent="0.3">
      <c r="A127" s="15" t="s">
        <v>691</v>
      </c>
      <c r="B127" s="15" t="str">
        <f>+VLOOKUP(A127,'BASE CLIENTE'!$A$2:$B$88,2,FALSE)</f>
        <v>LUIS NIBALDO</v>
      </c>
      <c r="C127" s="7" t="s">
        <v>80</v>
      </c>
      <c r="D127" s="7" t="s">
        <v>692</v>
      </c>
      <c r="E127" s="7" t="s">
        <v>450</v>
      </c>
      <c r="F127" s="7" t="s">
        <v>451</v>
      </c>
      <c r="G127" s="7" t="s">
        <v>693</v>
      </c>
      <c r="H127" s="7" t="s">
        <v>693</v>
      </c>
      <c r="I127" s="7" t="s">
        <v>693</v>
      </c>
      <c r="J127" s="8" t="s">
        <v>478</v>
      </c>
      <c r="K127" s="8" t="s">
        <v>478</v>
      </c>
      <c r="L127" s="8" t="s">
        <v>479</v>
      </c>
      <c r="M127" s="9" t="s">
        <v>456</v>
      </c>
      <c r="N127" s="9">
        <v>100</v>
      </c>
      <c r="O127" s="9" t="s">
        <v>462</v>
      </c>
      <c r="P127" s="10">
        <v>0.01</v>
      </c>
      <c r="Q127" s="10">
        <v>0.3</v>
      </c>
      <c r="R127" s="8"/>
      <c r="S127" s="9" t="s">
        <v>457</v>
      </c>
      <c r="T127" s="7" t="s">
        <v>458</v>
      </c>
    </row>
    <row r="128" spans="1:20" ht="51" thickBot="1" x14ac:dyDescent="0.3">
      <c r="A128" s="15" t="s">
        <v>691</v>
      </c>
      <c r="B128" s="15" t="str">
        <f>+VLOOKUP(A128,'BASE CLIENTE'!$A$2:$B$88,2,FALSE)</f>
        <v>LUIS NIBALDO</v>
      </c>
      <c r="C128" s="7" t="s">
        <v>80</v>
      </c>
      <c r="D128" s="7" t="s">
        <v>692</v>
      </c>
      <c r="E128" s="7" t="s">
        <v>450</v>
      </c>
      <c r="F128" s="7" t="s">
        <v>451</v>
      </c>
      <c r="G128" s="7" t="s">
        <v>693</v>
      </c>
      <c r="H128" s="7" t="s">
        <v>693</v>
      </c>
      <c r="I128" s="7" t="s">
        <v>693</v>
      </c>
      <c r="J128" s="8" t="s">
        <v>694</v>
      </c>
      <c r="K128" s="8" t="s">
        <v>695</v>
      </c>
      <c r="L128" s="8" t="s">
        <v>696</v>
      </c>
      <c r="M128" s="9" t="s">
        <v>497</v>
      </c>
      <c r="N128" s="9">
        <v>90</v>
      </c>
      <c r="O128" s="9" t="s">
        <v>462</v>
      </c>
      <c r="P128" s="10">
        <v>0</v>
      </c>
      <c r="Q128" s="10">
        <v>0.15</v>
      </c>
      <c r="R128" s="8"/>
      <c r="S128" s="9" t="s">
        <v>457</v>
      </c>
      <c r="T128" s="7" t="s">
        <v>458</v>
      </c>
    </row>
    <row r="129" spans="1:20" ht="51" thickBot="1" x14ac:dyDescent="0.3">
      <c r="A129" s="15" t="s">
        <v>691</v>
      </c>
      <c r="B129" s="15" t="str">
        <f>+VLOOKUP(A129,'BASE CLIENTE'!$A$2:$B$88,2,FALSE)</f>
        <v>LUIS NIBALDO</v>
      </c>
      <c r="C129" s="7" t="s">
        <v>80</v>
      </c>
      <c r="D129" s="7" t="s">
        <v>692</v>
      </c>
      <c r="E129" s="7" t="s">
        <v>450</v>
      </c>
      <c r="F129" s="7" t="s">
        <v>451</v>
      </c>
      <c r="G129" s="7" t="s">
        <v>693</v>
      </c>
      <c r="H129" s="7" t="s">
        <v>693</v>
      </c>
      <c r="I129" s="7" t="s">
        <v>693</v>
      </c>
      <c r="J129" s="8" t="s">
        <v>491</v>
      </c>
      <c r="K129" s="8" t="s">
        <v>697</v>
      </c>
      <c r="L129" s="8" t="s">
        <v>698</v>
      </c>
      <c r="M129" s="9" t="s">
        <v>497</v>
      </c>
      <c r="N129" s="9">
        <v>90</v>
      </c>
      <c r="O129" s="9" t="s">
        <v>442</v>
      </c>
      <c r="P129" s="10">
        <v>0</v>
      </c>
      <c r="Q129" s="10">
        <v>0.1</v>
      </c>
      <c r="R129" s="8"/>
      <c r="S129" s="9" t="s">
        <v>457</v>
      </c>
      <c r="T129" s="7" t="s">
        <v>458</v>
      </c>
    </row>
    <row r="130" spans="1:20" ht="21" thickBot="1" x14ac:dyDescent="0.3">
      <c r="A130" s="15" t="s">
        <v>691</v>
      </c>
      <c r="B130" s="15" t="str">
        <f>+VLOOKUP(A130,'BASE CLIENTE'!$A$2:$B$88,2,FALSE)</f>
        <v>LUIS NIBALDO</v>
      </c>
      <c r="C130" s="7" t="s">
        <v>80</v>
      </c>
      <c r="D130" s="7" t="s">
        <v>692</v>
      </c>
      <c r="E130" s="7" t="s">
        <v>450</v>
      </c>
      <c r="F130" s="7" t="s">
        <v>451</v>
      </c>
      <c r="G130" s="7" t="s">
        <v>693</v>
      </c>
      <c r="H130" s="7" t="s">
        <v>693</v>
      </c>
      <c r="I130" s="7" t="s">
        <v>693</v>
      </c>
      <c r="J130" s="8" t="s">
        <v>486</v>
      </c>
      <c r="K130" s="8" t="s">
        <v>486</v>
      </c>
      <c r="L130" s="8" t="s">
        <v>487</v>
      </c>
      <c r="M130" s="9" t="s">
        <v>456</v>
      </c>
      <c r="N130" s="9">
        <v>100</v>
      </c>
      <c r="O130" s="9" t="s">
        <v>462</v>
      </c>
      <c r="P130" s="10">
        <v>0.01</v>
      </c>
      <c r="Q130" s="10">
        <v>0.3</v>
      </c>
      <c r="R130" s="8"/>
      <c r="S130" s="9" t="s">
        <v>457</v>
      </c>
      <c r="T130" s="7" t="s">
        <v>458</v>
      </c>
    </row>
    <row r="131" spans="1:20" ht="71" thickBot="1" x14ac:dyDescent="0.3">
      <c r="A131" s="15" t="s">
        <v>691</v>
      </c>
      <c r="B131" s="15" t="str">
        <f>+VLOOKUP(A131,'BASE CLIENTE'!$A$2:$B$88,2,FALSE)</f>
        <v>LUIS NIBALDO</v>
      </c>
      <c r="C131" s="7" t="s">
        <v>80</v>
      </c>
      <c r="D131" s="7" t="s">
        <v>692</v>
      </c>
      <c r="E131" s="7" t="s">
        <v>450</v>
      </c>
      <c r="F131" s="7" t="s">
        <v>451</v>
      </c>
      <c r="G131" s="7" t="s">
        <v>693</v>
      </c>
      <c r="H131" s="7" t="s">
        <v>693</v>
      </c>
      <c r="I131" s="7" t="s">
        <v>693</v>
      </c>
      <c r="J131" s="8" t="s">
        <v>699</v>
      </c>
      <c r="K131" s="8" t="s">
        <v>700</v>
      </c>
      <c r="L131" s="8" t="s">
        <v>701</v>
      </c>
      <c r="M131" s="9" t="s">
        <v>497</v>
      </c>
      <c r="N131" s="9">
        <v>90</v>
      </c>
      <c r="O131" s="9" t="s">
        <v>462</v>
      </c>
      <c r="P131" s="10">
        <v>0</v>
      </c>
      <c r="Q131" s="10">
        <v>0.15</v>
      </c>
      <c r="R131" s="8"/>
      <c r="S131" s="9" t="s">
        <v>457</v>
      </c>
      <c r="T131" s="7" t="s">
        <v>458</v>
      </c>
    </row>
    <row r="132" spans="1:20" ht="21" thickBot="1" x14ac:dyDescent="0.3">
      <c r="A132" s="15">
        <v>175775528</v>
      </c>
      <c r="B132" s="15" t="str">
        <f>+VLOOKUP(A132,'BASE CLIENTE'!$A$2:$B$88,2,FALSE)</f>
        <v>MARCELO GABRIEL</v>
      </c>
      <c r="C132" s="7" t="s">
        <v>100</v>
      </c>
      <c r="D132" s="7" t="s">
        <v>702</v>
      </c>
      <c r="E132" s="7" t="s">
        <v>264</v>
      </c>
      <c r="F132" s="7" t="s">
        <v>451</v>
      </c>
      <c r="G132" s="7" t="s">
        <v>334</v>
      </c>
      <c r="H132" s="7" t="s">
        <v>334</v>
      </c>
      <c r="I132" s="7" t="s">
        <v>334</v>
      </c>
      <c r="J132" s="8" t="s">
        <v>478</v>
      </c>
      <c r="K132" s="8" t="s">
        <v>478</v>
      </c>
      <c r="L132" s="8" t="s">
        <v>479</v>
      </c>
      <c r="M132" s="9" t="s">
        <v>456</v>
      </c>
      <c r="N132" s="9">
        <v>100</v>
      </c>
      <c r="O132" s="9" t="s">
        <v>462</v>
      </c>
      <c r="P132" s="10">
        <v>0.01</v>
      </c>
      <c r="Q132" s="10">
        <v>0.3</v>
      </c>
      <c r="R132" s="8"/>
      <c r="S132" s="9" t="s">
        <v>457</v>
      </c>
      <c r="T132" s="7" t="s">
        <v>551</v>
      </c>
    </row>
    <row r="133" spans="1:20" ht="91" thickBot="1" x14ac:dyDescent="0.3">
      <c r="A133" s="15">
        <v>175775528</v>
      </c>
      <c r="B133" s="15" t="str">
        <f>+VLOOKUP(A133,'BASE CLIENTE'!$A$2:$B$88,2,FALSE)</f>
        <v>MARCELO GABRIEL</v>
      </c>
      <c r="C133" s="7" t="s">
        <v>100</v>
      </c>
      <c r="D133" s="7" t="s">
        <v>702</v>
      </c>
      <c r="E133" s="7" t="s">
        <v>264</v>
      </c>
      <c r="F133" s="7" t="s">
        <v>451</v>
      </c>
      <c r="G133" s="7" t="s">
        <v>334</v>
      </c>
      <c r="H133" s="7" t="s">
        <v>334</v>
      </c>
      <c r="I133" s="7" t="s">
        <v>334</v>
      </c>
      <c r="J133" s="8" t="s">
        <v>703</v>
      </c>
      <c r="K133" s="8" t="s">
        <v>704</v>
      </c>
      <c r="L133" s="8" t="s">
        <v>705</v>
      </c>
      <c r="M133" s="9" t="s">
        <v>590</v>
      </c>
      <c r="N133" s="9">
        <v>90</v>
      </c>
      <c r="O133" s="9" t="s">
        <v>462</v>
      </c>
      <c r="P133" s="10">
        <v>0.9</v>
      </c>
      <c r="Q133" s="10">
        <v>0.1</v>
      </c>
      <c r="R133" s="8"/>
      <c r="S133" s="9" t="s">
        <v>457</v>
      </c>
      <c r="T133" s="7" t="s">
        <v>551</v>
      </c>
    </row>
    <row r="134" spans="1:20" ht="111" thickBot="1" x14ac:dyDescent="0.3">
      <c r="A134" s="15">
        <v>175775528</v>
      </c>
      <c r="B134" s="15" t="str">
        <f>+VLOOKUP(A134,'BASE CLIENTE'!$A$2:$B$88,2,FALSE)</f>
        <v>MARCELO GABRIEL</v>
      </c>
      <c r="C134" s="7" t="s">
        <v>100</v>
      </c>
      <c r="D134" s="7" t="s">
        <v>702</v>
      </c>
      <c r="E134" s="7" t="s">
        <v>264</v>
      </c>
      <c r="F134" s="7" t="s">
        <v>451</v>
      </c>
      <c r="G134" s="7" t="s">
        <v>334</v>
      </c>
      <c r="H134" s="7" t="s">
        <v>334</v>
      </c>
      <c r="I134" s="7" t="s">
        <v>334</v>
      </c>
      <c r="J134" s="8" t="s">
        <v>706</v>
      </c>
      <c r="K134" s="8" t="s">
        <v>707</v>
      </c>
      <c r="L134" s="8" t="s">
        <v>708</v>
      </c>
      <c r="M134" s="9" t="s">
        <v>590</v>
      </c>
      <c r="N134" s="9">
        <v>90</v>
      </c>
      <c r="O134" s="9" t="s">
        <v>462</v>
      </c>
      <c r="P134" s="10">
        <v>0.9</v>
      </c>
      <c r="Q134" s="10">
        <v>0.1</v>
      </c>
      <c r="R134" s="8"/>
      <c r="S134" s="9" t="s">
        <v>457</v>
      </c>
      <c r="T134" s="7" t="s">
        <v>551</v>
      </c>
    </row>
    <row r="135" spans="1:20" ht="121" thickBot="1" x14ac:dyDescent="0.3">
      <c r="A135" s="15">
        <v>175775528</v>
      </c>
      <c r="B135" s="15" t="str">
        <f>+VLOOKUP(A135,'BASE CLIENTE'!$A$2:$B$88,2,FALSE)</f>
        <v>MARCELO GABRIEL</v>
      </c>
      <c r="C135" s="7" t="s">
        <v>100</v>
      </c>
      <c r="D135" s="7" t="s">
        <v>702</v>
      </c>
      <c r="E135" s="7" t="s">
        <v>264</v>
      </c>
      <c r="F135" s="7" t="s">
        <v>451</v>
      </c>
      <c r="G135" s="7" t="s">
        <v>334</v>
      </c>
      <c r="H135" s="7" t="s">
        <v>334</v>
      </c>
      <c r="I135" s="7" t="s">
        <v>334</v>
      </c>
      <c r="J135" s="8" t="s">
        <v>709</v>
      </c>
      <c r="K135" s="8" t="s">
        <v>710</v>
      </c>
      <c r="L135" s="8" t="s">
        <v>711</v>
      </c>
      <c r="M135" s="9" t="s">
        <v>590</v>
      </c>
      <c r="N135" s="9">
        <v>90</v>
      </c>
      <c r="O135" s="9" t="s">
        <v>462</v>
      </c>
      <c r="P135" s="10">
        <v>0.9</v>
      </c>
      <c r="Q135" s="10">
        <v>0.2</v>
      </c>
      <c r="R135" s="8"/>
      <c r="S135" s="9" t="s">
        <v>457</v>
      </c>
      <c r="T135" s="7" t="s">
        <v>551</v>
      </c>
    </row>
    <row r="136" spans="1:20" ht="21" thickBot="1" x14ac:dyDescent="0.3">
      <c r="A136" s="15">
        <v>175775528</v>
      </c>
      <c r="B136" s="15" t="str">
        <f>+VLOOKUP(A136,'BASE CLIENTE'!$A$2:$B$88,2,FALSE)</f>
        <v>MARCELO GABRIEL</v>
      </c>
      <c r="C136" s="7" t="s">
        <v>100</v>
      </c>
      <c r="D136" s="7" t="s">
        <v>702</v>
      </c>
      <c r="E136" s="7" t="s">
        <v>264</v>
      </c>
      <c r="F136" s="7" t="s">
        <v>451</v>
      </c>
      <c r="G136" s="7" t="s">
        <v>334</v>
      </c>
      <c r="H136" s="7" t="s">
        <v>334</v>
      </c>
      <c r="I136" s="7" t="s">
        <v>334</v>
      </c>
      <c r="J136" s="8" t="s">
        <v>486</v>
      </c>
      <c r="K136" s="8" t="s">
        <v>486</v>
      </c>
      <c r="L136" s="8" t="s">
        <v>487</v>
      </c>
      <c r="M136" s="9" t="s">
        <v>456</v>
      </c>
      <c r="N136" s="9">
        <v>100</v>
      </c>
      <c r="O136" s="9" t="s">
        <v>462</v>
      </c>
      <c r="P136" s="10">
        <v>0.01</v>
      </c>
      <c r="Q136" s="10">
        <v>0.3</v>
      </c>
      <c r="R136" s="8"/>
      <c r="S136" s="9" t="s">
        <v>457</v>
      </c>
      <c r="T136" s="7" t="s">
        <v>551</v>
      </c>
    </row>
    <row r="137" spans="1:20" ht="21" thickBot="1" x14ac:dyDescent="0.3">
      <c r="A137" s="15" t="s">
        <v>712</v>
      </c>
      <c r="B137" s="15" t="str">
        <f>+VLOOKUP(A137,'BASE CLIENTE'!$A$2:$B$88,2,FALSE)</f>
        <v>MARIANA ALEJANDRA</v>
      </c>
      <c r="C137" s="7" t="s">
        <v>42</v>
      </c>
      <c r="D137" s="7" t="s">
        <v>713</v>
      </c>
      <c r="E137" s="7" t="s">
        <v>248</v>
      </c>
      <c r="F137" s="7" t="s">
        <v>451</v>
      </c>
      <c r="G137" s="7" t="s">
        <v>327</v>
      </c>
      <c r="H137" s="7" t="s">
        <v>327</v>
      </c>
      <c r="I137" s="7" t="s">
        <v>327</v>
      </c>
      <c r="J137" s="8" t="s">
        <v>478</v>
      </c>
      <c r="K137" s="8" t="s">
        <v>478</v>
      </c>
      <c r="L137" s="8" t="s">
        <v>479</v>
      </c>
      <c r="M137" s="9" t="s">
        <v>456</v>
      </c>
      <c r="N137" s="9">
        <v>100</v>
      </c>
      <c r="O137" s="9" t="s">
        <v>462</v>
      </c>
      <c r="P137" s="10">
        <v>0.01</v>
      </c>
      <c r="Q137" s="10">
        <v>0.3</v>
      </c>
      <c r="R137" s="8"/>
      <c r="S137" s="9" t="s">
        <v>457</v>
      </c>
      <c r="T137" s="7" t="s">
        <v>672</v>
      </c>
    </row>
    <row r="138" spans="1:20" ht="21" thickBot="1" x14ac:dyDescent="0.3">
      <c r="A138" s="15" t="s">
        <v>712</v>
      </c>
      <c r="B138" s="15" t="str">
        <f>+VLOOKUP(A138,'BASE CLIENTE'!$A$2:$B$88,2,FALSE)</f>
        <v>MARIANA ALEJANDRA</v>
      </c>
      <c r="C138" s="7" t="s">
        <v>42</v>
      </c>
      <c r="D138" s="7" t="s">
        <v>713</v>
      </c>
      <c r="E138" s="7" t="s">
        <v>248</v>
      </c>
      <c r="F138" s="7" t="s">
        <v>451</v>
      </c>
      <c r="G138" s="7" t="s">
        <v>327</v>
      </c>
      <c r="H138" s="7" t="s">
        <v>327</v>
      </c>
      <c r="I138" s="7" t="s">
        <v>327</v>
      </c>
      <c r="J138" s="8" t="s">
        <v>491</v>
      </c>
      <c r="K138" s="8" t="s">
        <v>676</v>
      </c>
      <c r="L138" s="8" t="s">
        <v>714</v>
      </c>
      <c r="M138" s="9" t="s">
        <v>456</v>
      </c>
      <c r="N138" s="9">
        <v>100</v>
      </c>
      <c r="O138" s="9" t="s">
        <v>462</v>
      </c>
      <c r="P138" s="10">
        <v>0</v>
      </c>
      <c r="Q138" s="10">
        <v>0.14000000000000001</v>
      </c>
      <c r="R138" s="8"/>
      <c r="S138" s="9" t="s">
        <v>457</v>
      </c>
      <c r="T138" s="7" t="s">
        <v>672</v>
      </c>
    </row>
    <row r="139" spans="1:20" ht="41" thickBot="1" x14ac:dyDescent="0.3">
      <c r="A139" s="15" t="s">
        <v>712</v>
      </c>
      <c r="B139" s="15" t="str">
        <f>+VLOOKUP(A139,'BASE CLIENTE'!$A$2:$B$88,2,FALSE)</f>
        <v>MARIANA ALEJANDRA</v>
      </c>
      <c r="C139" s="7" t="s">
        <v>42</v>
      </c>
      <c r="D139" s="7" t="s">
        <v>713</v>
      </c>
      <c r="E139" s="7" t="s">
        <v>248</v>
      </c>
      <c r="F139" s="7" t="s">
        <v>451</v>
      </c>
      <c r="G139" s="7" t="s">
        <v>327</v>
      </c>
      <c r="H139" s="7" t="s">
        <v>327</v>
      </c>
      <c r="I139" s="7" t="s">
        <v>327</v>
      </c>
      <c r="J139" s="8" t="s">
        <v>715</v>
      </c>
      <c r="K139" s="8" t="s">
        <v>716</v>
      </c>
      <c r="L139" s="8" t="s">
        <v>717</v>
      </c>
      <c r="M139" s="9" t="s">
        <v>456</v>
      </c>
      <c r="N139" s="9">
        <v>100</v>
      </c>
      <c r="O139" s="9" t="s">
        <v>442</v>
      </c>
      <c r="P139" s="10">
        <v>0</v>
      </c>
      <c r="Q139" s="10">
        <v>0.13</v>
      </c>
      <c r="R139" s="8"/>
      <c r="S139" s="9" t="s">
        <v>457</v>
      </c>
      <c r="T139" s="7" t="s">
        <v>672</v>
      </c>
    </row>
    <row r="140" spans="1:20" ht="31" thickBot="1" x14ac:dyDescent="0.3">
      <c r="A140" s="15" t="s">
        <v>712</v>
      </c>
      <c r="B140" s="15" t="str">
        <f>+VLOOKUP(A140,'BASE CLIENTE'!$A$2:$B$88,2,FALSE)</f>
        <v>MARIANA ALEJANDRA</v>
      </c>
      <c r="C140" s="7" t="s">
        <v>42</v>
      </c>
      <c r="D140" s="7" t="s">
        <v>713</v>
      </c>
      <c r="E140" s="7" t="s">
        <v>248</v>
      </c>
      <c r="F140" s="7" t="s">
        <v>451</v>
      </c>
      <c r="G140" s="7" t="s">
        <v>327</v>
      </c>
      <c r="H140" s="7" t="s">
        <v>327</v>
      </c>
      <c r="I140" s="7" t="s">
        <v>327</v>
      </c>
      <c r="J140" s="8" t="s">
        <v>718</v>
      </c>
      <c r="K140" s="8" t="s">
        <v>719</v>
      </c>
      <c r="L140" s="8" t="s">
        <v>717</v>
      </c>
      <c r="M140" s="9" t="s">
        <v>663</v>
      </c>
      <c r="N140" s="9">
        <v>100</v>
      </c>
      <c r="O140" s="9" t="s">
        <v>462</v>
      </c>
      <c r="P140" s="10">
        <v>0</v>
      </c>
      <c r="Q140" s="10">
        <v>0.13</v>
      </c>
      <c r="R140" s="8"/>
      <c r="S140" s="9" t="s">
        <v>457</v>
      </c>
      <c r="T140" s="7" t="s">
        <v>672</v>
      </c>
    </row>
    <row r="141" spans="1:20" ht="21" thickBot="1" x14ac:dyDescent="0.3">
      <c r="A141" s="15" t="s">
        <v>712</v>
      </c>
      <c r="B141" s="15" t="str">
        <f>+VLOOKUP(A141,'BASE CLIENTE'!$A$2:$B$88,2,FALSE)</f>
        <v>MARIANA ALEJANDRA</v>
      </c>
      <c r="C141" s="7" t="s">
        <v>42</v>
      </c>
      <c r="D141" s="7" t="s">
        <v>713</v>
      </c>
      <c r="E141" s="7" t="s">
        <v>248</v>
      </c>
      <c r="F141" s="7" t="s">
        <v>451</v>
      </c>
      <c r="G141" s="7" t="s">
        <v>327</v>
      </c>
      <c r="H141" s="7" t="s">
        <v>327</v>
      </c>
      <c r="I141" s="7" t="s">
        <v>327</v>
      </c>
      <c r="J141" s="8" t="s">
        <v>486</v>
      </c>
      <c r="K141" s="8" t="s">
        <v>486</v>
      </c>
      <c r="L141" s="8" t="s">
        <v>487</v>
      </c>
      <c r="M141" s="9" t="s">
        <v>456</v>
      </c>
      <c r="N141" s="9">
        <v>100</v>
      </c>
      <c r="O141" s="9" t="s">
        <v>462</v>
      </c>
      <c r="P141" s="10">
        <v>0.01</v>
      </c>
      <c r="Q141" s="10">
        <v>0.3</v>
      </c>
      <c r="R141" s="8"/>
      <c r="S141" s="9" t="s">
        <v>457</v>
      </c>
      <c r="T141" s="7" t="s">
        <v>672</v>
      </c>
    </row>
    <row r="142" spans="1:20" ht="21" thickBot="1" x14ac:dyDescent="0.3">
      <c r="A142" s="15">
        <v>102134478</v>
      </c>
      <c r="B142" s="15" t="str">
        <f>+VLOOKUP(A142,'BASE CLIENTE'!$A$2:$B$88,2,FALSE)</f>
        <v>MARIA ALEJANDRA</v>
      </c>
      <c r="C142" s="7" t="s">
        <v>42</v>
      </c>
      <c r="D142" s="7" t="s">
        <v>720</v>
      </c>
      <c r="E142" s="7" t="s">
        <v>243</v>
      </c>
      <c r="F142" s="7" t="s">
        <v>451</v>
      </c>
      <c r="G142" s="7" t="s">
        <v>489</v>
      </c>
      <c r="H142" s="7" t="s">
        <v>489</v>
      </c>
      <c r="I142" s="7" t="s">
        <v>489</v>
      </c>
      <c r="J142" s="8" t="s">
        <v>478</v>
      </c>
      <c r="K142" s="8" t="s">
        <v>478</v>
      </c>
      <c r="L142" s="8" t="s">
        <v>479</v>
      </c>
      <c r="M142" s="9" t="s">
        <v>456</v>
      </c>
      <c r="N142" s="9">
        <v>100</v>
      </c>
      <c r="O142" s="9" t="s">
        <v>462</v>
      </c>
      <c r="P142" s="10">
        <v>0.01</v>
      </c>
      <c r="Q142" s="10">
        <v>0.3</v>
      </c>
      <c r="R142" s="8"/>
      <c r="S142" s="9" t="s">
        <v>457</v>
      </c>
      <c r="T142" s="7" t="s">
        <v>682</v>
      </c>
    </row>
    <row r="143" spans="1:20" ht="31" thickBot="1" x14ac:dyDescent="0.3">
      <c r="A143" s="15">
        <v>102134478</v>
      </c>
      <c r="B143" s="15" t="str">
        <f>+VLOOKUP(A143,'BASE CLIENTE'!$A$2:$B$88,2,FALSE)</f>
        <v>MARIA ALEJANDRA</v>
      </c>
      <c r="C143" s="7" t="s">
        <v>42</v>
      </c>
      <c r="D143" s="7" t="s">
        <v>720</v>
      </c>
      <c r="E143" s="7" t="s">
        <v>243</v>
      </c>
      <c r="F143" s="7" t="s">
        <v>451</v>
      </c>
      <c r="G143" s="7" t="s">
        <v>489</v>
      </c>
      <c r="H143" s="7" t="s">
        <v>489</v>
      </c>
      <c r="I143" s="7" t="s">
        <v>489</v>
      </c>
      <c r="J143" s="8" t="s">
        <v>491</v>
      </c>
      <c r="K143" s="8" t="s">
        <v>492</v>
      </c>
      <c r="L143" s="8" t="s">
        <v>493</v>
      </c>
      <c r="M143" s="9" t="s">
        <v>456</v>
      </c>
      <c r="N143" s="9">
        <v>100</v>
      </c>
      <c r="O143" s="9" t="s">
        <v>462</v>
      </c>
      <c r="P143" s="10">
        <v>0</v>
      </c>
      <c r="Q143" s="10">
        <v>0.1</v>
      </c>
      <c r="R143" s="8"/>
      <c r="S143" s="9" t="s">
        <v>457</v>
      </c>
      <c r="T143" s="7" t="s">
        <v>682</v>
      </c>
    </row>
    <row r="144" spans="1:20" ht="71" thickBot="1" x14ac:dyDescent="0.3">
      <c r="A144" s="15">
        <v>102134478</v>
      </c>
      <c r="B144" s="15" t="str">
        <f>+VLOOKUP(A144,'BASE CLIENTE'!$A$2:$B$88,2,FALSE)</f>
        <v>MARIA ALEJANDRA</v>
      </c>
      <c r="C144" s="7" t="s">
        <v>42</v>
      </c>
      <c r="D144" s="7" t="s">
        <v>720</v>
      </c>
      <c r="E144" s="7" t="s">
        <v>243</v>
      </c>
      <c r="F144" s="7" t="s">
        <v>451</v>
      </c>
      <c r="G144" s="7" t="s">
        <v>489</v>
      </c>
      <c r="H144" s="7" t="s">
        <v>489</v>
      </c>
      <c r="I144" s="7" t="s">
        <v>489</v>
      </c>
      <c r="J144" s="8" t="s">
        <v>494</v>
      </c>
      <c r="K144" s="8" t="s">
        <v>495</v>
      </c>
      <c r="L144" s="8" t="s">
        <v>496</v>
      </c>
      <c r="M144" s="9" t="s">
        <v>497</v>
      </c>
      <c r="N144" s="9">
        <v>90</v>
      </c>
      <c r="O144" s="9" t="s">
        <v>462</v>
      </c>
      <c r="P144" s="10">
        <v>0</v>
      </c>
      <c r="Q144" s="10">
        <v>0.15</v>
      </c>
      <c r="R144" s="8"/>
      <c r="S144" s="9" t="s">
        <v>457</v>
      </c>
      <c r="T144" s="7" t="s">
        <v>682</v>
      </c>
    </row>
    <row r="145" spans="1:20" ht="21" thickBot="1" x14ac:dyDescent="0.3">
      <c r="A145" s="15">
        <v>102134478</v>
      </c>
      <c r="B145" s="15" t="str">
        <f>+VLOOKUP(A145,'BASE CLIENTE'!$A$2:$B$88,2,FALSE)</f>
        <v>MARIA ALEJANDRA</v>
      </c>
      <c r="C145" s="7" t="s">
        <v>42</v>
      </c>
      <c r="D145" s="7" t="s">
        <v>720</v>
      </c>
      <c r="E145" s="7" t="s">
        <v>243</v>
      </c>
      <c r="F145" s="7" t="s">
        <v>451</v>
      </c>
      <c r="G145" s="7" t="s">
        <v>489</v>
      </c>
      <c r="H145" s="7" t="s">
        <v>489</v>
      </c>
      <c r="I145" s="7" t="s">
        <v>489</v>
      </c>
      <c r="J145" s="8" t="s">
        <v>486</v>
      </c>
      <c r="K145" s="8" t="s">
        <v>486</v>
      </c>
      <c r="L145" s="8" t="s">
        <v>487</v>
      </c>
      <c r="M145" s="9" t="s">
        <v>456</v>
      </c>
      <c r="N145" s="9">
        <v>100</v>
      </c>
      <c r="O145" s="9" t="s">
        <v>462</v>
      </c>
      <c r="P145" s="10">
        <v>0.01</v>
      </c>
      <c r="Q145" s="10">
        <v>0.3</v>
      </c>
      <c r="R145" s="8"/>
      <c r="S145" s="9" t="s">
        <v>457</v>
      </c>
      <c r="T145" s="7" t="s">
        <v>682</v>
      </c>
    </row>
    <row r="146" spans="1:20" ht="71" thickBot="1" x14ac:dyDescent="0.3">
      <c r="A146" s="15">
        <v>102134478</v>
      </c>
      <c r="B146" s="15" t="str">
        <f>+VLOOKUP(A146,'BASE CLIENTE'!$A$2:$B$88,2,FALSE)</f>
        <v>MARIA ALEJANDRA</v>
      </c>
      <c r="C146" s="7" t="s">
        <v>42</v>
      </c>
      <c r="D146" s="7" t="s">
        <v>720</v>
      </c>
      <c r="E146" s="7" t="s">
        <v>243</v>
      </c>
      <c r="F146" s="7" t="s">
        <v>451</v>
      </c>
      <c r="G146" s="7" t="s">
        <v>489</v>
      </c>
      <c r="H146" s="7" t="s">
        <v>489</v>
      </c>
      <c r="I146" s="7" t="s">
        <v>489</v>
      </c>
      <c r="J146" s="8" t="s">
        <v>498</v>
      </c>
      <c r="K146" s="8" t="s">
        <v>499</v>
      </c>
      <c r="L146" s="8" t="s">
        <v>500</v>
      </c>
      <c r="M146" s="9" t="s">
        <v>501</v>
      </c>
      <c r="N146" s="9">
        <v>85</v>
      </c>
      <c r="O146" s="9" t="s">
        <v>462</v>
      </c>
      <c r="P146" s="10">
        <v>0</v>
      </c>
      <c r="Q146" s="10">
        <v>0.15</v>
      </c>
      <c r="R146" s="8"/>
      <c r="S146" s="9" t="s">
        <v>457</v>
      </c>
      <c r="T146" s="7" t="s">
        <v>682</v>
      </c>
    </row>
    <row r="147" spans="1:20" ht="21" thickBot="1" x14ac:dyDescent="0.3">
      <c r="A147" s="15">
        <v>104489575</v>
      </c>
      <c r="B147" s="15" t="str">
        <f>+VLOOKUP(A147,'BASE CLIENTE'!$A$2:$B$88,2,FALSE)</f>
        <v>MARIA ELIANA</v>
      </c>
      <c r="C147" s="7" t="s">
        <v>64</v>
      </c>
      <c r="D147" s="7" t="s">
        <v>721</v>
      </c>
      <c r="E147" s="7" t="s">
        <v>251</v>
      </c>
      <c r="F147" s="7" t="s">
        <v>451</v>
      </c>
      <c r="G147" s="7" t="s">
        <v>489</v>
      </c>
      <c r="H147" s="7" t="s">
        <v>489</v>
      </c>
      <c r="I147" s="7" t="s">
        <v>489</v>
      </c>
      <c r="J147" s="8" t="s">
        <v>478</v>
      </c>
      <c r="K147" s="8" t="s">
        <v>478</v>
      </c>
      <c r="L147" s="8" t="s">
        <v>479</v>
      </c>
      <c r="M147" s="9" t="s">
        <v>456</v>
      </c>
      <c r="N147" s="9">
        <v>100</v>
      </c>
      <c r="O147" s="9" t="s">
        <v>462</v>
      </c>
      <c r="P147" s="10">
        <v>0.01</v>
      </c>
      <c r="Q147" s="10">
        <v>0.3</v>
      </c>
      <c r="R147" s="8"/>
      <c r="S147" s="9" t="s">
        <v>457</v>
      </c>
      <c r="T147" s="7" t="s">
        <v>490</v>
      </c>
    </row>
    <row r="148" spans="1:20" ht="31" thickBot="1" x14ac:dyDescent="0.3">
      <c r="A148" s="15">
        <v>104489575</v>
      </c>
      <c r="B148" s="15" t="str">
        <f>+VLOOKUP(A148,'BASE CLIENTE'!$A$2:$B$88,2,FALSE)</f>
        <v>MARIA ELIANA</v>
      </c>
      <c r="C148" s="7" t="s">
        <v>64</v>
      </c>
      <c r="D148" s="7" t="s">
        <v>721</v>
      </c>
      <c r="E148" s="7" t="s">
        <v>251</v>
      </c>
      <c r="F148" s="7" t="s">
        <v>451</v>
      </c>
      <c r="G148" s="7" t="s">
        <v>489</v>
      </c>
      <c r="H148" s="7" t="s">
        <v>489</v>
      </c>
      <c r="I148" s="7" t="s">
        <v>489</v>
      </c>
      <c r="J148" s="8" t="s">
        <v>491</v>
      </c>
      <c r="K148" s="8" t="s">
        <v>492</v>
      </c>
      <c r="L148" s="8" t="s">
        <v>493</v>
      </c>
      <c r="M148" s="9" t="s">
        <v>456</v>
      </c>
      <c r="N148" s="9">
        <v>100</v>
      </c>
      <c r="O148" s="9" t="s">
        <v>462</v>
      </c>
      <c r="P148" s="10">
        <v>0</v>
      </c>
      <c r="Q148" s="10">
        <v>0.15</v>
      </c>
      <c r="R148" s="8"/>
      <c r="S148" s="9" t="s">
        <v>457</v>
      </c>
      <c r="T148" s="7" t="s">
        <v>490</v>
      </c>
    </row>
    <row r="149" spans="1:20" ht="71" thickBot="1" x14ac:dyDescent="0.3">
      <c r="A149" s="15">
        <v>104489575</v>
      </c>
      <c r="B149" s="15" t="str">
        <f>+VLOOKUP(A149,'BASE CLIENTE'!$A$2:$B$88,2,FALSE)</f>
        <v>MARIA ELIANA</v>
      </c>
      <c r="C149" s="7" t="s">
        <v>64</v>
      </c>
      <c r="D149" s="7" t="s">
        <v>721</v>
      </c>
      <c r="E149" s="7" t="s">
        <v>251</v>
      </c>
      <c r="F149" s="7" t="s">
        <v>451</v>
      </c>
      <c r="G149" s="7" t="s">
        <v>489</v>
      </c>
      <c r="H149" s="7" t="s">
        <v>489</v>
      </c>
      <c r="I149" s="7" t="s">
        <v>489</v>
      </c>
      <c r="J149" s="8" t="s">
        <v>494</v>
      </c>
      <c r="K149" s="8" t="s">
        <v>495</v>
      </c>
      <c r="L149" s="8" t="s">
        <v>496</v>
      </c>
      <c r="M149" s="9" t="s">
        <v>497</v>
      </c>
      <c r="N149" s="9">
        <v>90</v>
      </c>
      <c r="O149" s="9" t="s">
        <v>462</v>
      </c>
      <c r="P149" s="10">
        <v>0</v>
      </c>
      <c r="Q149" s="10">
        <v>0.1</v>
      </c>
      <c r="R149" s="8"/>
      <c r="S149" s="9" t="s">
        <v>457</v>
      </c>
      <c r="T149" s="7" t="s">
        <v>490</v>
      </c>
    </row>
    <row r="150" spans="1:20" ht="21" thickBot="1" x14ac:dyDescent="0.3">
      <c r="A150" s="15">
        <v>104489575</v>
      </c>
      <c r="B150" s="15" t="str">
        <f>+VLOOKUP(A150,'BASE CLIENTE'!$A$2:$B$88,2,FALSE)</f>
        <v>MARIA ELIANA</v>
      </c>
      <c r="C150" s="7" t="s">
        <v>64</v>
      </c>
      <c r="D150" s="7" t="s">
        <v>721</v>
      </c>
      <c r="E150" s="7" t="s">
        <v>251</v>
      </c>
      <c r="F150" s="7" t="s">
        <v>451</v>
      </c>
      <c r="G150" s="7" t="s">
        <v>489</v>
      </c>
      <c r="H150" s="7" t="s">
        <v>489</v>
      </c>
      <c r="I150" s="7" t="s">
        <v>489</v>
      </c>
      <c r="J150" s="8" t="s">
        <v>486</v>
      </c>
      <c r="K150" s="8" t="s">
        <v>486</v>
      </c>
      <c r="L150" s="8" t="s">
        <v>487</v>
      </c>
      <c r="M150" s="9" t="s">
        <v>456</v>
      </c>
      <c r="N150" s="9">
        <v>100</v>
      </c>
      <c r="O150" s="9" t="s">
        <v>462</v>
      </c>
      <c r="P150" s="10">
        <v>0.01</v>
      </c>
      <c r="Q150" s="10">
        <v>0.3</v>
      </c>
      <c r="R150" s="8"/>
      <c r="S150" s="9" t="s">
        <v>457</v>
      </c>
      <c r="T150" s="7" t="s">
        <v>490</v>
      </c>
    </row>
    <row r="151" spans="1:20" ht="71" thickBot="1" x14ac:dyDescent="0.3">
      <c r="A151" s="15">
        <v>104489575</v>
      </c>
      <c r="B151" s="15" t="str">
        <f>+VLOOKUP(A151,'BASE CLIENTE'!$A$2:$B$88,2,FALSE)</f>
        <v>MARIA ELIANA</v>
      </c>
      <c r="C151" s="7" t="s">
        <v>64</v>
      </c>
      <c r="D151" s="7" t="s">
        <v>721</v>
      </c>
      <c r="E151" s="7" t="s">
        <v>251</v>
      </c>
      <c r="F151" s="7" t="s">
        <v>451</v>
      </c>
      <c r="G151" s="7" t="s">
        <v>489</v>
      </c>
      <c r="H151" s="7" t="s">
        <v>489</v>
      </c>
      <c r="I151" s="7" t="s">
        <v>489</v>
      </c>
      <c r="J151" s="8" t="s">
        <v>498</v>
      </c>
      <c r="K151" s="8" t="s">
        <v>499</v>
      </c>
      <c r="L151" s="8" t="s">
        <v>722</v>
      </c>
      <c r="M151" s="9" t="s">
        <v>501</v>
      </c>
      <c r="N151" s="9">
        <v>85</v>
      </c>
      <c r="O151" s="9" t="s">
        <v>462</v>
      </c>
      <c r="P151" s="10">
        <v>0</v>
      </c>
      <c r="Q151" s="10">
        <v>0.15</v>
      </c>
      <c r="R151" s="8"/>
      <c r="S151" s="9" t="s">
        <v>457</v>
      </c>
      <c r="T151" s="7" t="s">
        <v>490</v>
      </c>
    </row>
    <row r="152" spans="1:20" ht="21" thickBot="1" x14ac:dyDescent="0.3">
      <c r="A152" s="15">
        <v>118295633</v>
      </c>
      <c r="B152" s="15" t="str">
        <f>+VLOOKUP(A152,'BASE CLIENTE'!$A$2:$B$88,2,FALSE)</f>
        <v>MARIA MERCEDES</v>
      </c>
      <c r="C152" s="7" t="s">
        <v>21</v>
      </c>
      <c r="D152" s="7" t="s">
        <v>723</v>
      </c>
      <c r="E152" s="7" t="s">
        <v>450</v>
      </c>
      <c r="F152" s="7" t="s">
        <v>451</v>
      </c>
      <c r="G152" s="7" t="s">
        <v>724</v>
      </c>
      <c r="H152" s="7" t="s">
        <v>724</v>
      </c>
      <c r="I152" s="7" t="s">
        <v>724</v>
      </c>
      <c r="J152" s="8" t="s">
        <v>478</v>
      </c>
      <c r="K152" s="8" t="s">
        <v>478</v>
      </c>
      <c r="L152" s="8" t="s">
        <v>479</v>
      </c>
      <c r="M152" s="9" t="s">
        <v>456</v>
      </c>
      <c r="N152" s="9">
        <v>100</v>
      </c>
      <c r="O152" s="9" t="s">
        <v>462</v>
      </c>
      <c r="P152" s="10">
        <v>0.01</v>
      </c>
      <c r="Q152" s="10">
        <v>0.3</v>
      </c>
      <c r="R152" s="8"/>
      <c r="S152" s="9" t="s">
        <v>457</v>
      </c>
      <c r="T152" s="7" t="s">
        <v>458</v>
      </c>
    </row>
    <row r="153" spans="1:20" ht="21" thickBot="1" x14ac:dyDescent="0.3">
      <c r="A153" s="15">
        <v>118295633</v>
      </c>
      <c r="B153" s="15" t="str">
        <f>+VLOOKUP(A153,'BASE CLIENTE'!$A$2:$B$88,2,FALSE)</f>
        <v>MARIA MERCEDES</v>
      </c>
      <c r="C153" s="7" t="s">
        <v>21</v>
      </c>
      <c r="D153" s="7" t="s">
        <v>723</v>
      </c>
      <c r="E153" s="7" t="s">
        <v>450</v>
      </c>
      <c r="F153" s="7" t="s">
        <v>451</v>
      </c>
      <c r="G153" s="7" t="s">
        <v>724</v>
      </c>
      <c r="H153" s="7" t="s">
        <v>724</v>
      </c>
      <c r="I153" s="7" t="s">
        <v>724</v>
      </c>
      <c r="J153" s="8" t="s">
        <v>725</v>
      </c>
      <c r="K153" s="8" t="s">
        <v>726</v>
      </c>
      <c r="L153" s="8" t="s">
        <v>727</v>
      </c>
      <c r="M153" s="9" t="s">
        <v>456</v>
      </c>
      <c r="N153" s="9">
        <v>100</v>
      </c>
      <c r="O153" s="9" t="s">
        <v>442</v>
      </c>
      <c r="P153" s="10">
        <v>0</v>
      </c>
      <c r="Q153" s="10">
        <v>0.15</v>
      </c>
      <c r="R153" s="8"/>
      <c r="S153" s="9" t="s">
        <v>457</v>
      </c>
      <c r="T153" s="7" t="s">
        <v>458</v>
      </c>
    </row>
    <row r="154" spans="1:20" ht="31" thickBot="1" x14ac:dyDescent="0.3">
      <c r="A154" s="15">
        <v>118295633</v>
      </c>
      <c r="B154" s="15" t="str">
        <f>+VLOOKUP(A154,'BASE CLIENTE'!$A$2:$B$88,2,FALSE)</f>
        <v>MARIA MERCEDES</v>
      </c>
      <c r="C154" s="7" t="s">
        <v>21</v>
      </c>
      <c r="D154" s="7" t="s">
        <v>723</v>
      </c>
      <c r="E154" s="7" t="s">
        <v>450</v>
      </c>
      <c r="F154" s="7" t="s">
        <v>451</v>
      </c>
      <c r="G154" s="7" t="s">
        <v>724</v>
      </c>
      <c r="H154" s="7" t="s">
        <v>724</v>
      </c>
      <c r="I154" s="7" t="s">
        <v>724</v>
      </c>
      <c r="J154" s="8" t="s">
        <v>728</v>
      </c>
      <c r="K154" s="8" t="s">
        <v>729</v>
      </c>
      <c r="L154" s="8" t="s">
        <v>730</v>
      </c>
      <c r="M154" s="9" t="s">
        <v>456</v>
      </c>
      <c r="N154" s="9">
        <v>100</v>
      </c>
      <c r="O154" s="9" t="s">
        <v>442</v>
      </c>
      <c r="P154" s="10">
        <v>0</v>
      </c>
      <c r="Q154" s="10">
        <v>0.1</v>
      </c>
      <c r="R154" s="8"/>
      <c r="S154" s="9" t="s">
        <v>457</v>
      </c>
      <c r="T154" s="7" t="s">
        <v>458</v>
      </c>
    </row>
    <row r="155" spans="1:20" ht="21" thickBot="1" x14ac:dyDescent="0.3">
      <c r="A155" s="15">
        <v>118295633</v>
      </c>
      <c r="B155" s="15" t="str">
        <f>+VLOOKUP(A155,'BASE CLIENTE'!$A$2:$B$88,2,FALSE)</f>
        <v>MARIA MERCEDES</v>
      </c>
      <c r="C155" s="7" t="s">
        <v>21</v>
      </c>
      <c r="D155" s="7" t="s">
        <v>723</v>
      </c>
      <c r="E155" s="7" t="s">
        <v>450</v>
      </c>
      <c r="F155" s="7" t="s">
        <v>451</v>
      </c>
      <c r="G155" s="7" t="s">
        <v>724</v>
      </c>
      <c r="H155" s="7" t="s">
        <v>724</v>
      </c>
      <c r="I155" s="7" t="s">
        <v>724</v>
      </c>
      <c r="J155" s="8" t="s">
        <v>486</v>
      </c>
      <c r="K155" s="8" t="s">
        <v>486</v>
      </c>
      <c r="L155" s="8" t="s">
        <v>487</v>
      </c>
      <c r="M155" s="9" t="s">
        <v>456</v>
      </c>
      <c r="N155" s="9">
        <v>100</v>
      </c>
      <c r="O155" s="9" t="s">
        <v>462</v>
      </c>
      <c r="P155" s="10">
        <v>0.01</v>
      </c>
      <c r="Q155" s="10">
        <v>0.3</v>
      </c>
      <c r="R155" s="8"/>
      <c r="S155" s="9" t="s">
        <v>457</v>
      </c>
      <c r="T155" s="7" t="s">
        <v>458</v>
      </c>
    </row>
    <row r="156" spans="1:20" ht="31" thickBot="1" x14ac:dyDescent="0.3">
      <c r="A156" s="15">
        <v>118295633</v>
      </c>
      <c r="B156" s="15" t="str">
        <f>+VLOOKUP(A156,'BASE CLIENTE'!$A$2:$B$88,2,FALSE)</f>
        <v>MARIA MERCEDES</v>
      </c>
      <c r="C156" s="7" t="s">
        <v>21</v>
      </c>
      <c r="D156" s="7" t="s">
        <v>723</v>
      </c>
      <c r="E156" s="7" t="s">
        <v>450</v>
      </c>
      <c r="F156" s="7" t="s">
        <v>451</v>
      </c>
      <c r="G156" s="7" t="s">
        <v>724</v>
      </c>
      <c r="H156" s="7" t="s">
        <v>724</v>
      </c>
      <c r="I156" s="7" t="s">
        <v>724</v>
      </c>
      <c r="J156" s="8" t="s">
        <v>731</v>
      </c>
      <c r="K156" s="8" t="s">
        <v>732</v>
      </c>
      <c r="L156" s="8" t="s">
        <v>733</v>
      </c>
      <c r="M156" s="9" t="s">
        <v>456</v>
      </c>
      <c r="N156" s="9">
        <v>100</v>
      </c>
      <c r="O156" s="9" t="s">
        <v>442</v>
      </c>
      <c r="P156" s="10">
        <v>0</v>
      </c>
      <c r="Q156" s="10">
        <v>0.15</v>
      </c>
      <c r="R156" s="8"/>
      <c r="S156" s="9" t="s">
        <v>457</v>
      </c>
      <c r="T156" s="7" t="s">
        <v>458</v>
      </c>
    </row>
    <row r="157" spans="1:20" ht="21" thickBot="1" x14ac:dyDescent="0.3">
      <c r="A157" s="15">
        <v>136857053</v>
      </c>
      <c r="B157" s="15" t="str">
        <f>+VLOOKUP(A157,'BASE CLIENTE'!$A$2:$B$88,2,FALSE)</f>
        <v>MARIA SOLEDAD</v>
      </c>
      <c r="C157" s="7" t="s">
        <v>6</v>
      </c>
      <c r="D157" s="7" t="s">
        <v>734</v>
      </c>
      <c r="E157" s="7" t="s">
        <v>231</v>
      </c>
      <c r="F157" s="7" t="s">
        <v>451</v>
      </c>
      <c r="G157" s="7" t="s">
        <v>489</v>
      </c>
      <c r="H157" s="7" t="s">
        <v>489</v>
      </c>
      <c r="I157" s="7" t="s">
        <v>489</v>
      </c>
      <c r="J157" s="8" t="s">
        <v>478</v>
      </c>
      <c r="K157" s="8" t="s">
        <v>478</v>
      </c>
      <c r="L157" s="8" t="s">
        <v>479</v>
      </c>
      <c r="M157" s="9" t="s">
        <v>456</v>
      </c>
      <c r="N157" s="9">
        <v>100</v>
      </c>
      <c r="O157" s="9" t="s">
        <v>462</v>
      </c>
      <c r="P157" s="10">
        <v>0.01</v>
      </c>
      <c r="Q157" s="10">
        <v>0.3</v>
      </c>
      <c r="R157" s="8"/>
      <c r="S157" s="9" t="s">
        <v>457</v>
      </c>
      <c r="T157" s="7" t="s">
        <v>490</v>
      </c>
    </row>
    <row r="158" spans="1:20" ht="31" thickBot="1" x14ac:dyDescent="0.3">
      <c r="A158" s="15">
        <v>136857053</v>
      </c>
      <c r="B158" s="15" t="str">
        <f>+VLOOKUP(A158,'BASE CLIENTE'!$A$2:$B$88,2,FALSE)</f>
        <v>MARIA SOLEDAD</v>
      </c>
      <c r="C158" s="7" t="s">
        <v>6</v>
      </c>
      <c r="D158" s="7" t="s">
        <v>734</v>
      </c>
      <c r="E158" s="7" t="s">
        <v>231</v>
      </c>
      <c r="F158" s="7" t="s">
        <v>451</v>
      </c>
      <c r="G158" s="7" t="s">
        <v>489</v>
      </c>
      <c r="H158" s="7" t="s">
        <v>489</v>
      </c>
      <c r="I158" s="7" t="s">
        <v>489</v>
      </c>
      <c r="J158" s="8" t="s">
        <v>735</v>
      </c>
      <c r="K158" s="8" t="s">
        <v>736</v>
      </c>
      <c r="L158" s="8" t="s">
        <v>737</v>
      </c>
      <c r="M158" s="9" t="s">
        <v>456</v>
      </c>
      <c r="N158" s="9">
        <v>100</v>
      </c>
      <c r="O158" s="9" t="s">
        <v>462</v>
      </c>
      <c r="P158" s="10">
        <v>0</v>
      </c>
      <c r="Q158" s="10">
        <v>0.15</v>
      </c>
      <c r="R158" s="8"/>
      <c r="S158" s="9" t="s">
        <v>457</v>
      </c>
      <c r="T158" s="7" t="s">
        <v>490</v>
      </c>
    </row>
    <row r="159" spans="1:20" ht="61" thickBot="1" x14ac:dyDescent="0.3">
      <c r="A159" s="15">
        <v>136857053</v>
      </c>
      <c r="B159" s="15" t="str">
        <f>+VLOOKUP(A159,'BASE CLIENTE'!$A$2:$B$88,2,FALSE)</f>
        <v>MARIA SOLEDAD</v>
      </c>
      <c r="C159" s="7" t="s">
        <v>6</v>
      </c>
      <c r="D159" s="7" t="s">
        <v>734</v>
      </c>
      <c r="E159" s="7" t="s">
        <v>231</v>
      </c>
      <c r="F159" s="7" t="s">
        <v>451</v>
      </c>
      <c r="G159" s="7" t="s">
        <v>489</v>
      </c>
      <c r="H159" s="7" t="s">
        <v>489</v>
      </c>
      <c r="I159" s="7" t="s">
        <v>489</v>
      </c>
      <c r="J159" s="8" t="s">
        <v>738</v>
      </c>
      <c r="K159" s="8" t="s">
        <v>739</v>
      </c>
      <c r="L159" s="8" t="s">
        <v>740</v>
      </c>
      <c r="M159" s="9" t="s">
        <v>497</v>
      </c>
      <c r="N159" s="9">
        <v>90</v>
      </c>
      <c r="O159" s="9" t="s">
        <v>462</v>
      </c>
      <c r="P159" s="10">
        <v>0</v>
      </c>
      <c r="Q159" s="10">
        <v>0.1</v>
      </c>
      <c r="R159" s="8"/>
      <c r="S159" s="9" t="s">
        <v>457</v>
      </c>
      <c r="T159" s="7" t="s">
        <v>490</v>
      </c>
    </row>
    <row r="160" spans="1:20" ht="21" thickBot="1" x14ac:dyDescent="0.3">
      <c r="A160" s="15">
        <v>136857053</v>
      </c>
      <c r="B160" s="15" t="str">
        <f>+VLOOKUP(A160,'BASE CLIENTE'!$A$2:$B$88,2,FALSE)</f>
        <v>MARIA SOLEDAD</v>
      </c>
      <c r="C160" s="7" t="s">
        <v>6</v>
      </c>
      <c r="D160" s="7" t="s">
        <v>734</v>
      </c>
      <c r="E160" s="7" t="s">
        <v>231</v>
      </c>
      <c r="F160" s="7" t="s">
        <v>451</v>
      </c>
      <c r="G160" s="7" t="s">
        <v>489</v>
      </c>
      <c r="H160" s="7" t="s">
        <v>489</v>
      </c>
      <c r="I160" s="7" t="s">
        <v>489</v>
      </c>
      <c r="J160" s="8" t="s">
        <v>486</v>
      </c>
      <c r="K160" s="8" t="s">
        <v>486</v>
      </c>
      <c r="L160" s="8" t="s">
        <v>487</v>
      </c>
      <c r="M160" s="9" t="s">
        <v>456</v>
      </c>
      <c r="N160" s="9">
        <v>100</v>
      </c>
      <c r="O160" s="9" t="s">
        <v>462</v>
      </c>
      <c r="P160" s="10">
        <v>0.01</v>
      </c>
      <c r="Q160" s="10">
        <v>0.3</v>
      </c>
      <c r="R160" s="8"/>
      <c r="S160" s="9" t="s">
        <v>457</v>
      </c>
      <c r="T160" s="7" t="s">
        <v>490</v>
      </c>
    </row>
    <row r="161" spans="1:20" ht="71" thickBot="1" x14ac:dyDescent="0.3">
      <c r="A161" s="15">
        <v>136857053</v>
      </c>
      <c r="B161" s="15" t="str">
        <f>+VLOOKUP(A161,'BASE CLIENTE'!$A$2:$B$88,2,FALSE)</f>
        <v>MARIA SOLEDAD</v>
      </c>
      <c r="C161" s="7" t="s">
        <v>6</v>
      </c>
      <c r="D161" s="7" t="s">
        <v>734</v>
      </c>
      <c r="E161" s="7" t="s">
        <v>231</v>
      </c>
      <c r="F161" s="7" t="s">
        <v>451</v>
      </c>
      <c r="G161" s="7" t="s">
        <v>489</v>
      </c>
      <c r="H161" s="7" t="s">
        <v>489</v>
      </c>
      <c r="I161" s="7" t="s">
        <v>489</v>
      </c>
      <c r="J161" s="8" t="s">
        <v>688</v>
      </c>
      <c r="K161" s="8" t="s">
        <v>741</v>
      </c>
      <c r="L161" s="8" t="s">
        <v>742</v>
      </c>
      <c r="M161" s="9" t="s">
        <v>497</v>
      </c>
      <c r="N161" s="9">
        <v>85</v>
      </c>
      <c r="O161" s="9" t="s">
        <v>462</v>
      </c>
      <c r="P161" s="10">
        <v>0</v>
      </c>
      <c r="Q161" s="10">
        <v>0.15</v>
      </c>
      <c r="R161" s="8"/>
      <c r="S161" s="9" t="s">
        <v>457</v>
      </c>
      <c r="T161" s="7" t="s">
        <v>490</v>
      </c>
    </row>
    <row r="162" spans="1:20" ht="21" thickBot="1" x14ac:dyDescent="0.3">
      <c r="A162" s="15">
        <v>103965136</v>
      </c>
      <c r="B162" s="15" t="str">
        <f>+VLOOKUP(A162,'BASE CLIENTE'!$A$2:$B$88,2,FALSE)</f>
        <v>MARIA TERESA</v>
      </c>
      <c r="C162" s="7" t="s">
        <v>137</v>
      </c>
      <c r="D162" s="7" t="s">
        <v>743</v>
      </c>
      <c r="E162" s="7" t="s">
        <v>450</v>
      </c>
      <c r="F162" s="7" t="s">
        <v>451</v>
      </c>
      <c r="G162" s="7" t="s">
        <v>325</v>
      </c>
      <c r="H162" s="7" t="s">
        <v>325</v>
      </c>
      <c r="I162" s="7" t="s">
        <v>325</v>
      </c>
      <c r="J162" s="8" t="s">
        <v>478</v>
      </c>
      <c r="K162" s="8" t="s">
        <v>478</v>
      </c>
      <c r="L162" s="8" t="s">
        <v>479</v>
      </c>
      <c r="M162" s="9" t="s">
        <v>456</v>
      </c>
      <c r="N162" s="9">
        <v>100</v>
      </c>
      <c r="O162" s="9" t="s">
        <v>462</v>
      </c>
      <c r="P162" s="10">
        <v>0.01</v>
      </c>
      <c r="Q162" s="10">
        <v>0.3</v>
      </c>
      <c r="R162" s="8"/>
      <c r="S162" s="9" t="s">
        <v>457</v>
      </c>
      <c r="T162" s="7" t="s">
        <v>529</v>
      </c>
    </row>
    <row r="163" spans="1:20" ht="31" thickBot="1" x14ac:dyDescent="0.3">
      <c r="A163" s="15">
        <v>103965136</v>
      </c>
      <c r="B163" s="15" t="str">
        <f>+VLOOKUP(A163,'BASE CLIENTE'!$A$2:$B$88,2,FALSE)</f>
        <v>MARIA TERESA</v>
      </c>
      <c r="C163" s="7" t="s">
        <v>137</v>
      </c>
      <c r="D163" s="7" t="s">
        <v>743</v>
      </c>
      <c r="E163" s="7" t="s">
        <v>450</v>
      </c>
      <c r="F163" s="7" t="s">
        <v>451</v>
      </c>
      <c r="G163" s="7" t="s">
        <v>325</v>
      </c>
      <c r="H163" s="7" t="s">
        <v>325</v>
      </c>
      <c r="I163" s="7" t="s">
        <v>325</v>
      </c>
      <c r="J163" s="8" t="s">
        <v>491</v>
      </c>
      <c r="K163" s="8" t="s">
        <v>492</v>
      </c>
      <c r="L163" s="8" t="s">
        <v>628</v>
      </c>
      <c r="M163" s="9" t="s">
        <v>456</v>
      </c>
      <c r="N163" s="9">
        <v>100</v>
      </c>
      <c r="O163" s="9" t="s">
        <v>462</v>
      </c>
      <c r="P163" s="10">
        <v>0</v>
      </c>
      <c r="Q163" s="10">
        <v>0.15</v>
      </c>
      <c r="R163" s="8"/>
      <c r="S163" s="9" t="s">
        <v>457</v>
      </c>
      <c r="T163" s="7" t="s">
        <v>529</v>
      </c>
    </row>
    <row r="164" spans="1:20" ht="51" thickBot="1" x14ac:dyDescent="0.3">
      <c r="A164" s="15">
        <v>103965136</v>
      </c>
      <c r="B164" s="15" t="str">
        <f>+VLOOKUP(A164,'BASE CLIENTE'!$A$2:$B$88,2,FALSE)</f>
        <v>MARIA TERESA</v>
      </c>
      <c r="C164" s="7" t="s">
        <v>137</v>
      </c>
      <c r="D164" s="7" t="s">
        <v>743</v>
      </c>
      <c r="E164" s="7" t="s">
        <v>450</v>
      </c>
      <c r="F164" s="7" t="s">
        <v>451</v>
      </c>
      <c r="G164" s="7" t="s">
        <v>325</v>
      </c>
      <c r="H164" s="7" t="s">
        <v>325</v>
      </c>
      <c r="I164" s="7" t="s">
        <v>325</v>
      </c>
      <c r="J164" s="8" t="s">
        <v>584</v>
      </c>
      <c r="K164" s="8" t="s">
        <v>744</v>
      </c>
      <c r="L164" s="8" t="s">
        <v>745</v>
      </c>
      <c r="M164" s="9" t="s">
        <v>497</v>
      </c>
      <c r="N164" s="9">
        <v>100</v>
      </c>
      <c r="O164" s="9" t="s">
        <v>462</v>
      </c>
      <c r="P164" s="10">
        <v>0</v>
      </c>
      <c r="Q164" s="10">
        <v>0.15</v>
      </c>
      <c r="R164" s="8"/>
      <c r="S164" s="9" t="s">
        <v>457</v>
      </c>
      <c r="T164" s="7" t="s">
        <v>529</v>
      </c>
    </row>
    <row r="165" spans="1:20" ht="21" thickBot="1" x14ac:dyDescent="0.3">
      <c r="A165" s="15">
        <v>103965136</v>
      </c>
      <c r="B165" s="15" t="str">
        <f>+VLOOKUP(A165,'BASE CLIENTE'!$A$2:$B$88,2,FALSE)</f>
        <v>MARIA TERESA</v>
      </c>
      <c r="C165" s="7" t="s">
        <v>137</v>
      </c>
      <c r="D165" s="7" t="s">
        <v>743</v>
      </c>
      <c r="E165" s="7" t="s">
        <v>450</v>
      </c>
      <c r="F165" s="7" t="s">
        <v>451</v>
      </c>
      <c r="G165" s="7" t="s">
        <v>325</v>
      </c>
      <c r="H165" s="7" t="s">
        <v>325</v>
      </c>
      <c r="I165" s="7" t="s">
        <v>325</v>
      </c>
      <c r="J165" s="8" t="s">
        <v>486</v>
      </c>
      <c r="K165" s="8" t="s">
        <v>486</v>
      </c>
      <c r="L165" s="8" t="s">
        <v>487</v>
      </c>
      <c r="M165" s="9" t="s">
        <v>456</v>
      </c>
      <c r="N165" s="9">
        <v>100</v>
      </c>
      <c r="O165" s="9" t="s">
        <v>462</v>
      </c>
      <c r="P165" s="10">
        <v>0.01</v>
      </c>
      <c r="Q165" s="10">
        <v>0.3</v>
      </c>
      <c r="R165" s="8"/>
      <c r="S165" s="9" t="s">
        <v>457</v>
      </c>
      <c r="T165" s="7" t="s">
        <v>529</v>
      </c>
    </row>
    <row r="166" spans="1:20" ht="111" thickBot="1" x14ac:dyDescent="0.3">
      <c r="A166" s="15">
        <v>103965136</v>
      </c>
      <c r="B166" s="15" t="str">
        <f>+VLOOKUP(A166,'BASE CLIENTE'!$A$2:$B$88,2,FALSE)</f>
        <v>MARIA TERESA</v>
      </c>
      <c r="C166" s="7" t="s">
        <v>137</v>
      </c>
      <c r="D166" s="7" t="s">
        <v>743</v>
      </c>
      <c r="E166" s="7" t="s">
        <v>450</v>
      </c>
      <c r="F166" s="7" t="s">
        <v>451</v>
      </c>
      <c r="G166" s="7" t="s">
        <v>325</v>
      </c>
      <c r="H166" s="7" t="s">
        <v>325</v>
      </c>
      <c r="I166" s="7" t="s">
        <v>325</v>
      </c>
      <c r="J166" s="8" t="s">
        <v>587</v>
      </c>
      <c r="K166" s="8" t="s">
        <v>746</v>
      </c>
      <c r="L166" s="8" t="s">
        <v>747</v>
      </c>
      <c r="M166" s="9" t="s">
        <v>497</v>
      </c>
      <c r="N166" s="9">
        <v>100</v>
      </c>
      <c r="O166" s="9" t="s">
        <v>462</v>
      </c>
      <c r="P166" s="10">
        <v>0</v>
      </c>
      <c r="Q166" s="10">
        <v>0.1</v>
      </c>
      <c r="R166" s="8"/>
      <c r="S166" s="9" t="s">
        <v>457</v>
      </c>
      <c r="T166" s="7" t="s">
        <v>529</v>
      </c>
    </row>
    <row r="167" spans="1:20" ht="51" thickBot="1" x14ac:dyDescent="0.3">
      <c r="A167" s="15">
        <v>157652176</v>
      </c>
      <c r="B167" s="15" t="str">
        <f>+VLOOKUP(A167,'BASE CLIENTE'!$A$2:$B$88,2,FALSE)</f>
        <v>MAURICIO EDUARDO</v>
      </c>
      <c r="C167" s="7" t="s">
        <v>12</v>
      </c>
      <c r="D167" s="7" t="s">
        <v>748</v>
      </c>
      <c r="E167" s="7" t="s">
        <v>233</v>
      </c>
      <c r="F167" s="7" t="s">
        <v>451</v>
      </c>
      <c r="G167" s="7" t="s">
        <v>318</v>
      </c>
      <c r="H167" s="7" t="s">
        <v>318</v>
      </c>
      <c r="I167" s="7" t="s">
        <v>318</v>
      </c>
      <c r="J167" s="8" t="s">
        <v>749</v>
      </c>
      <c r="K167" s="8" t="s">
        <v>750</v>
      </c>
      <c r="L167" s="8" t="s">
        <v>751</v>
      </c>
      <c r="M167" s="9" t="s">
        <v>456</v>
      </c>
      <c r="N167" s="9">
        <v>14</v>
      </c>
      <c r="O167" s="9" t="s">
        <v>442</v>
      </c>
      <c r="P167" s="10">
        <v>1</v>
      </c>
      <c r="Q167" s="10">
        <v>0.14000000000000001</v>
      </c>
      <c r="R167" s="8"/>
      <c r="S167" s="9" t="s">
        <v>457</v>
      </c>
      <c r="T167" s="7" t="s">
        <v>517</v>
      </c>
    </row>
    <row r="168" spans="1:20" ht="21" thickBot="1" x14ac:dyDescent="0.3">
      <c r="A168" s="15">
        <v>157652176</v>
      </c>
      <c r="B168" s="15" t="str">
        <f>+VLOOKUP(A168,'BASE CLIENTE'!$A$2:$B$88,2,FALSE)</f>
        <v>MAURICIO EDUARDO</v>
      </c>
      <c r="C168" s="7" t="s">
        <v>12</v>
      </c>
      <c r="D168" s="7" t="s">
        <v>748</v>
      </c>
      <c r="E168" s="7" t="s">
        <v>233</v>
      </c>
      <c r="F168" s="7" t="s">
        <v>451</v>
      </c>
      <c r="G168" s="7" t="s">
        <v>318</v>
      </c>
      <c r="H168" s="7" t="s">
        <v>318</v>
      </c>
      <c r="I168" s="7" t="s">
        <v>318</v>
      </c>
      <c r="J168" s="8" t="s">
        <v>478</v>
      </c>
      <c r="K168" s="8" t="s">
        <v>478</v>
      </c>
      <c r="L168" s="8" t="s">
        <v>479</v>
      </c>
      <c r="M168" s="9" t="s">
        <v>456</v>
      </c>
      <c r="N168" s="9">
        <v>100</v>
      </c>
      <c r="O168" s="9" t="s">
        <v>462</v>
      </c>
      <c r="P168" s="10">
        <v>0.01</v>
      </c>
      <c r="Q168" s="10">
        <v>0.3</v>
      </c>
      <c r="R168" s="8"/>
      <c r="S168" s="9" t="s">
        <v>457</v>
      </c>
      <c r="T168" s="7" t="s">
        <v>517</v>
      </c>
    </row>
    <row r="169" spans="1:20" ht="31" thickBot="1" x14ac:dyDescent="0.3">
      <c r="A169" s="15">
        <v>157652176</v>
      </c>
      <c r="B169" s="15" t="str">
        <f>+VLOOKUP(A169,'BASE CLIENTE'!$A$2:$B$88,2,FALSE)</f>
        <v>MAURICIO EDUARDO</v>
      </c>
      <c r="C169" s="7" t="s">
        <v>12</v>
      </c>
      <c r="D169" s="7" t="s">
        <v>748</v>
      </c>
      <c r="E169" s="7" t="s">
        <v>233</v>
      </c>
      <c r="F169" s="7" t="s">
        <v>451</v>
      </c>
      <c r="G169" s="7" t="s">
        <v>318</v>
      </c>
      <c r="H169" s="7" t="s">
        <v>318</v>
      </c>
      <c r="I169" s="7" t="s">
        <v>318</v>
      </c>
      <c r="J169" s="8" t="s">
        <v>752</v>
      </c>
      <c r="K169" s="8" t="s">
        <v>753</v>
      </c>
      <c r="L169" s="8" t="s">
        <v>754</v>
      </c>
      <c r="M169" s="9" t="s">
        <v>456</v>
      </c>
      <c r="N169" s="9">
        <v>13</v>
      </c>
      <c r="O169" s="9" t="s">
        <v>462</v>
      </c>
      <c r="P169" s="10">
        <v>0</v>
      </c>
      <c r="Q169" s="10">
        <v>0.13</v>
      </c>
      <c r="R169" s="8"/>
      <c r="S169" s="9" t="s">
        <v>457</v>
      </c>
      <c r="T169" s="7" t="s">
        <v>517</v>
      </c>
    </row>
    <row r="170" spans="1:20" ht="21" thickBot="1" x14ac:dyDescent="0.3">
      <c r="A170" s="15">
        <v>157652176</v>
      </c>
      <c r="B170" s="15" t="str">
        <f>+VLOOKUP(A170,'BASE CLIENTE'!$A$2:$B$88,2,FALSE)</f>
        <v>MAURICIO EDUARDO</v>
      </c>
      <c r="C170" s="7" t="s">
        <v>12</v>
      </c>
      <c r="D170" s="7" t="s">
        <v>748</v>
      </c>
      <c r="E170" s="7" t="s">
        <v>233</v>
      </c>
      <c r="F170" s="7" t="s">
        <v>451</v>
      </c>
      <c r="G170" s="7" t="s">
        <v>318</v>
      </c>
      <c r="H170" s="7" t="s">
        <v>318</v>
      </c>
      <c r="I170" s="7" t="s">
        <v>318</v>
      </c>
      <c r="J170" s="8" t="s">
        <v>486</v>
      </c>
      <c r="K170" s="8" t="s">
        <v>486</v>
      </c>
      <c r="L170" s="8" t="s">
        <v>487</v>
      </c>
      <c r="M170" s="9" t="s">
        <v>456</v>
      </c>
      <c r="N170" s="9">
        <v>100</v>
      </c>
      <c r="O170" s="9" t="s">
        <v>462</v>
      </c>
      <c r="P170" s="10">
        <v>0.01</v>
      </c>
      <c r="Q170" s="10">
        <v>0.3</v>
      </c>
      <c r="R170" s="8"/>
      <c r="S170" s="9" t="s">
        <v>457</v>
      </c>
      <c r="T170" s="7" t="s">
        <v>517</v>
      </c>
    </row>
    <row r="171" spans="1:20" ht="41" thickBot="1" x14ac:dyDescent="0.3">
      <c r="A171" s="15">
        <v>157652176</v>
      </c>
      <c r="B171" s="15" t="str">
        <f>+VLOOKUP(A171,'BASE CLIENTE'!$A$2:$B$88,2,FALSE)</f>
        <v>MAURICIO EDUARDO</v>
      </c>
      <c r="C171" s="7" t="s">
        <v>12</v>
      </c>
      <c r="D171" s="7" t="s">
        <v>748</v>
      </c>
      <c r="E171" s="7" t="s">
        <v>233</v>
      </c>
      <c r="F171" s="7" t="s">
        <v>451</v>
      </c>
      <c r="G171" s="7" t="s">
        <v>318</v>
      </c>
      <c r="H171" s="7" t="s">
        <v>318</v>
      </c>
      <c r="I171" s="7" t="s">
        <v>318</v>
      </c>
      <c r="J171" s="8" t="s">
        <v>755</v>
      </c>
      <c r="K171" s="8" t="s">
        <v>756</v>
      </c>
      <c r="L171" s="8" t="s">
        <v>757</v>
      </c>
      <c r="M171" s="9" t="s">
        <v>456</v>
      </c>
      <c r="N171" s="9">
        <v>13</v>
      </c>
      <c r="O171" s="9" t="s">
        <v>462</v>
      </c>
      <c r="P171" s="10">
        <v>1</v>
      </c>
      <c r="Q171" s="10">
        <v>0.13</v>
      </c>
      <c r="R171" s="8"/>
      <c r="S171" s="9" t="s">
        <v>457</v>
      </c>
      <c r="T171" s="7" t="s">
        <v>517</v>
      </c>
    </row>
    <row r="172" spans="1:20" ht="21" thickBot="1" x14ac:dyDescent="0.3">
      <c r="A172" s="15">
        <v>166243394</v>
      </c>
      <c r="B172" s="15" t="str">
        <f>+VLOOKUP(A172,'BASE CLIENTE'!$A$2:$B$88,2,FALSE)</f>
        <v>MERIBET CATALINA</v>
      </c>
      <c r="C172" s="7" t="s">
        <v>9</v>
      </c>
      <c r="D172" s="7" t="s">
        <v>758</v>
      </c>
      <c r="E172" s="7" t="s">
        <v>232</v>
      </c>
      <c r="F172" s="7" t="s">
        <v>451</v>
      </c>
      <c r="G172" s="7" t="s">
        <v>489</v>
      </c>
      <c r="H172" s="7" t="s">
        <v>489</v>
      </c>
      <c r="I172" s="7" t="s">
        <v>489</v>
      </c>
      <c r="J172" s="8" t="s">
        <v>478</v>
      </c>
      <c r="K172" s="8" t="s">
        <v>478</v>
      </c>
      <c r="L172" s="8" t="s">
        <v>479</v>
      </c>
      <c r="M172" s="9" t="s">
        <v>456</v>
      </c>
      <c r="N172" s="9">
        <v>100</v>
      </c>
      <c r="O172" s="9" t="s">
        <v>462</v>
      </c>
      <c r="P172" s="10">
        <v>0.01</v>
      </c>
      <c r="Q172" s="10">
        <v>0.3</v>
      </c>
      <c r="R172" s="8"/>
      <c r="S172" s="9" t="s">
        <v>457</v>
      </c>
      <c r="T172" s="7" t="s">
        <v>682</v>
      </c>
    </row>
    <row r="173" spans="1:20" ht="31" thickBot="1" x14ac:dyDescent="0.3">
      <c r="A173" s="15">
        <v>166243394</v>
      </c>
      <c r="B173" s="15" t="str">
        <f>+VLOOKUP(A173,'BASE CLIENTE'!$A$2:$B$88,2,FALSE)</f>
        <v>MERIBET CATALINA</v>
      </c>
      <c r="C173" s="7" t="s">
        <v>9</v>
      </c>
      <c r="D173" s="7" t="s">
        <v>758</v>
      </c>
      <c r="E173" s="7" t="s">
        <v>232</v>
      </c>
      <c r="F173" s="7" t="s">
        <v>451</v>
      </c>
      <c r="G173" s="7" t="s">
        <v>489</v>
      </c>
      <c r="H173" s="7" t="s">
        <v>489</v>
      </c>
      <c r="I173" s="7" t="s">
        <v>489</v>
      </c>
      <c r="J173" s="8" t="s">
        <v>491</v>
      </c>
      <c r="K173" s="8" t="s">
        <v>492</v>
      </c>
      <c r="L173" s="8" t="s">
        <v>493</v>
      </c>
      <c r="M173" s="9" t="s">
        <v>456</v>
      </c>
      <c r="N173" s="9">
        <v>100</v>
      </c>
      <c r="O173" s="9" t="s">
        <v>462</v>
      </c>
      <c r="P173" s="10">
        <v>0</v>
      </c>
      <c r="Q173" s="10">
        <v>0.1</v>
      </c>
      <c r="R173" s="8"/>
      <c r="S173" s="9" t="s">
        <v>457</v>
      </c>
      <c r="T173" s="7" t="s">
        <v>682</v>
      </c>
    </row>
    <row r="174" spans="1:20" ht="71" thickBot="1" x14ac:dyDescent="0.3">
      <c r="A174" s="15">
        <v>166243394</v>
      </c>
      <c r="B174" s="15" t="str">
        <f>+VLOOKUP(A174,'BASE CLIENTE'!$A$2:$B$88,2,FALSE)</f>
        <v>MERIBET CATALINA</v>
      </c>
      <c r="C174" s="7" t="s">
        <v>9</v>
      </c>
      <c r="D174" s="7" t="s">
        <v>758</v>
      </c>
      <c r="E174" s="7" t="s">
        <v>232</v>
      </c>
      <c r="F174" s="7" t="s">
        <v>451</v>
      </c>
      <c r="G174" s="7" t="s">
        <v>489</v>
      </c>
      <c r="H174" s="7" t="s">
        <v>489</v>
      </c>
      <c r="I174" s="7" t="s">
        <v>489</v>
      </c>
      <c r="J174" s="8" t="s">
        <v>494</v>
      </c>
      <c r="K174" s="8" t="s">
        <v>495</v>
      </c>
      <c r="L174" s="8" t="s">
        <v>496</v>
      </c>
      <c r="M174" s="9" t="s">
        <v>497</v>
      </c>
      <c r="N174" s="9">
        <v>90</v>
      </c>
      <c r="O174" s="9" t="s">
        <v>462</v>
      </c>
      <c r="P174" s="10">
        <v>0</v>
      </c>
      <c r="Q174" s="10">
        <v>0.15</v>
      </c>
      <c r="R174" s="8"/>
      <c r="S174" s="9" t="s">
        <v>457</v>
      </c>
      <c r="T174" s="7" t="s">
        <v>682</v>
      </c>
    </row>
    <row r="175" spans="1:20" ht="21" thickBot="1" x14ac:dyDescent="0.3">
      <c r="A175" s="15">
        <v>166243394</v>
      </c>
      <c r="B175" s="15" t="str">
        <f>+VLOOKUP(A175,'BASE CLIENTE'!$A$2:$B$88,2,FALSE)</f>
        <v>MERIBET CATALINA</v>
      </c>
      <c r="C175" s="7" t="s">
        <v>9</v>
      </c>
      <c r="D175" s="7" t="s">
        <v>758</v>
      </c>
      <c r="E175" s="7" t="s">
        <v>232</v>
      </c>
      <c r="F175" s="7" t="s">
        <v>451</v>
      </c>
      <c r="G175" s="7" t="s">
        <v>489</v>
      </c>
      <c r="H175" s="7" t="s">
        <v>489</v>
      </c>
      <c r="I175" s="7" t="s">
        <v>489</v>
      </c>
      <c r="J175" s="8" t="s">
        <v>486</v>
      </c>
      <c r="K175" s="8" t="s">
        <v>486</v>
      </c>
      <c r="L175" s="8" t="s">
        <v>487</v>
      </c>
      <c r="M175" s="9" t="s">
        <v>456</v>
      </c>
      <c r="N175" s="9">
        <v>100</v>
      </c>
      <c r="O175" s="9" t="s">
        <v>462</v>
      </c>
      <c r="P175" s="10">
        <v>0.01</v>
      </c>
      <c r="Q175" s="10">
        <v>0.3</v>
      </c>
      <c r="R175" s="8"/>
      <c r="S175" s="9" t="s">
        <v>457</v>
      </c>
      <c r="T175" s="7" t="s">
        <v>682</v>
      </c>
    </row>
    <row r="176" spans="1:20" ht="71" thickBot="1" x14ac:dyDescent="0.3">
      <c r="A176" s="15">
        <v>166243394</v>
      </c>
      <c r="B176" s="15" t="str">
        <f>+VLOOKUP(A176,'BASE CLIENTE'!$A$2:$B$88,2,FALSE)</f>
        <v>MERIBET CATALINA</v>
      </c>
      <c r="C176" s="7" t="s">
        <v>9</v>
      </c>
      <c r="D176" s="7" t="s">
        <v>758</v>
      </c>
      <c r="E176" s="7" t="s">
        <v>232</v>
      </c>
      <c r="F176" s="7" t="s">
        <v>451</v>
      </c>
      <c r="G176" s="7" t="s">
        <v>489</v>
      </c>
      <c r="H176" s="7" t="s">
        <v>489</v>
      </c>
      <c r="I176" s="7" t="s">
        <v>489</v>
      </c>
      <c r="J176" s="8" t="s">
        <v>498</v>
      </c>
      <c r="K176" s="8" t="s">
        <v>499</v>
      </c>
      <c r="L176" s="8" t="s">
        <v>500</v>
      </c>
      <c r="M176" s="9" t="s">
        <v>501</v>
      </c>
      <c r="N176" s="9">
        <v>85</v>
      </c>
      <c r="O176" s="9" t="s">
        <v>462</v>
      </c>
      <c r="P176" s="10">
        <v>0</v>
      </c>
      <c r="Q176" s="10">
        <v>0.15</v>
      </c>
      <c r="R176" s="8"/>
      <c r="S176" s="9" t="s">
        <v>457</v>
      </c>
      <c r="T176" s="7" t="s">
        <v>682</v>
      </c>
    </row>
    <row r="177" spans="1:20" ht="21" thickBot="1" x14ac:dyDescent="0.3">
      <c r="A177" s="15">
        <v>118099192</v>
      </c>
      <c r="B177" s="15" t="e">
        <f>+VLOOKUP(A177,'BASE CLIENTE'!$A$2:$B$88,2,FALSE)</f>
        <v>#N/A</v>
      </c>
      <c r="C177" s="7" t="s">
        <v>759</v>
      </c>
      <c r="D177" s="7" t="s">
        <v>760</v>
      </c>
      <c r="E177" s="7" t="s">
        <v>761</v>
      </c>
      <c r="F177" s="7" t="s">
        <v>619</v>
      </c>
      <c r="G177" s="7" t="s">
        <v>325</v>
      </c>
      <c r="H177" s="7" t="s">
        <v>325</v>
      </c>
      <c r="I177" s="7" t="s">
        <v>325</v>
      </c>
      <c r="J177" s="8" t="s">
        <v>478</v>
      </c>
      <c r="K177" s="8" t="s">
        <v>478</v>
      </c>
      <c r="L177" s="8" t="s">
        <v>479</v>
      </c>
      <c r="M177" s="9" t="s">
        <v>456</v>
      </c>
      <c r="N177" s="9">
        <v>100</v>
      </c>
      <c r="O177" s="9" t="s">
        <v>462</v>
      </c>
      <c r="P177" s="10">
        <v>0.01</v>
      </c>
      <c r="Q177" s="10">
        <v>0.3</v>
      </c>
      <c r="R177" s="8"/>
      <c r="S177" s="9" t="s">
        <v>457</v>
      </c>
      <c r="T177" s="7" t="s">
        <v>529</v>
      </c>
    </row>
    <row r="178" spans="1:20" ht="41" thickBot="1" x14ac:dyDescent="0.3">
      <c r="A178" s="15">
        <v>118099192</v>
      </c>
      <c r="B178" s="15" t="e">
        <f>+VLOOKUP(A178,'BASE CLIENTE'!$A$2:$B$88,2,FALSE)</f>
        <v>#N/A</v>
      </c>
      <c r="C178" s="7" t="s">
        <v>759</v>
      </c>
      <c r="D178" s="7" t="s">
        <v>760</v>
      </c>
      <c r="E178" s="7" t="s">
        <v>761</v>
      </c>
      <c r="F178" s="7" t="s">
        <v>619</v>
      </c>
      <c r="G178" s="7" t="s">
        <v>325</v>
      </c>
      <c r="H178" s="7" t="s">
        <v>325</v>
      </c>
      <c r="I178" s="7" t="s">
        <v>325</v>
      </c>
      <c r="J178" s="8" t="s">
        <v>491</v>
      </c>
      <c r="K178" s="8" t="s">
        <v>492</v>
      </c>
      <c r="L178" s="8" t="s">
        <v>762</v>
      </c>
      <c r="M178" s="9" t="s">
        <v>456</v>
      </c>
      <c r="N178" s="9">
        <v>100</v>
      </c>
      <c r="O178" s="9" t="s">
        <v>462</v>
      </c>
      <c r="P178" s="10">
        <v>0</v>
      </c>
      <c r="Q178" s="10">
        <v>0.15</v>
      </c>
      <c r="R178" s="8"/>
      <c r="S178" s="9" t="s">
        <v>457</v>
      </c>
      <c r="T178" s="7" t="s">
        <v>529</v>
      </c>
    </row>
    <row r="179" spans="1:20" ht="51" thickBot="1" x14ac:dyDescent="0.3">
      <c r="A179" s="15">
        <v>118099192</v>
      </c>
      <c r="B179" s="15" t="e">
        <f>+VLOOKUP(A179,'BASE CLIENTE'!$A$2:$B$88,2,FALSE)</f>
        <v>#N/A</v>
      </c>
      <c r="C179" s="7" t="s">
        <v>759</v>
      </c>
      <c r="D179" s="7" t="s">
        <v>760</v>
      </c>
      <c r="E179" s="7" t="s">
        <v>761</v>
      </c>
      <c r="F179" s="7" t="s">
        <v>619</v>
      </c>
      <c r="G179" s="7" t="s">
        <v>325</v>
      </c>
      <c r="H179" s="7" t="s">
        <v>325</v>
      </c>
      <c r="I179" s="7" t="s">
        <v>325</v>
      </c>
      <c r="J179" s="8" t="s">
        <v>763</v>
      </c>
      <c r="K179" s="8" t="s">
        <v>764</v>
      </c>
      <c r="L179" s="8" t="s">
        <v>765</v>
      </c>
      <c r="M179" s="9" t="s">
        <v>497</v>
      </c>
      <c r="N179" s="9">
        <v>2</v>
      </c>
      <c r="O179" s="9" t="s">
        <v>442</v>
      </c>
      <c r="P179" s="10">
        <v>0.9</v>
      </c>
      <c r="Q179" s="10">
        <v>0.1</v>
      </c>
      <c r="R179" s="8"/>
      <c r="S179" s="9" t="s">
        <v>457</v>
      </c>
      <c r="T179" s="7" t="s">
        <v>529</v>
      </c>
    </row>
    <row r="180" spans="1:20" ht="21" thickBot="1" x14ac:dyDescent="0.3">
      <c r="A180" s="15">
        <v>118099192</v>
      </c>
      <c r="B180" s="15" t="e">
        <f>+VLOOKUP(A180,'BASE CLIENTE'!$A$2:$B$88,2,FALSE)</f>
        <v>#N/A</v>
      </c>
      <c r="C180" s="7" t="s">
        <v>759</v>
      </c>
      <c r="D180" s="7" t="s">
        <v>760</v>
      </c>
      <c r="E180" s="7" t="s">
        <v>761</v>
      </c>
      <c r="F180" s="7" t="s">
        <v>619</v>
      </c>
      <c r="G180" s="7" t="s">
        <v>325</v>
      </c>
      <c r="H180" s="7" t="s">
        <v>325</v>
      </c>
      <c r="I180" s="7" t="s">
        <v>325</v>
      </c>
      <c r="J180" s="8" t="s">
        <v>486</v>
      </c>
      <c r="K180" s="8" t="s">
        <v>486</v>
      </c>
      <c r="L180" s="8" t="s">
        <v>487</v>
      </c>
      <c r="M180" s="9" t="s">
        <v>456</v>
      </c>
      <c r="N180" s="9">
        <v>100</v>
      </c>
      <c r="O180" s="9" t="s">
        <v>462</v>
      </c>
      <c r="P180" s="10">
        <v>0.01</v>
      </c>
      <c r="Q180" s="10">
        <v>0.3</v>
      </c>
      <c r="R180" s="8"/>
      <c r="S180" s="9" t="s">
        <v>457</v>
      </c>
      <c r="T180" s="7" t="s">
        <v>529</v>
      </c>
    </row>
    <row r="181" spans="1:20" ht="81" thickBot="1" x14ac:dyDescent="0.3">
      <c r="A181" s="15">
        <v>118099192</v>
      </c>
      <c r="B181" s="15" t="e">
        <f>+VLOOKUP(A181,'BASE CLIENTE'!$A$2:$B$88,2,FALSE)</f>
        <v>#N/A</v>
      </c>
      <c r="C181" s="7" t="s">
        <v>759</v>
      </c>
      <c r="D181" s="7" t="s">
        <v>760</v>
      </c>
      <c r="E181" s="7" t="s">
        <v>761</v>
      </c>
      <c r="F181" s="7" t="s">
        <v>619</v>
      </c>
      <c r="G181" s="7" t="s">
        <v>325</v>
      </c>
      <c r="H181" s="7" t="s">
        <v>325</v>
      </c>
      <c r="I181" s="7" t="s">
        <v>325</v>
      </c>
      <c r="J181" s="8" t="s">
        <v>587</v>
      </c>
      <c r="K181" s="8" t="s">
        <v>766</v>
      </c>
      <c r="L181" s="8" t="s">
        <v>767</v>
      </c>
      <c r="M181" s="9" t="s">
        <v>497</v>
      </c>
      <c r="N181" s="9">
        <v>30</v>
      </c>
      <c r="O181" s="9" t="s">
        <v>462</v>
      </c>
      <c r="P181" s="10">
        <v>0</v>
      </c>
      <c r="Q181" s="10">
        <v>0.15</v>
      </c>
      <c r="R181" s="8"/>
      <c r="S181" s="9" t="s">
        <v>457</v>
      </c>
      <c r="T181" s="7" t="s">
        <v>529</v>
      </c>
    </row>
    <row r="182" spans="1:20" ht="21" thickBot="1" x14ac:dyDescent="0.3">
      <c r="A182" s="15">
        <v>260589679</v>
      </c>
      <c r="B182" s="15" t="str">
        <f>+VLOOKUP(A182,'BASE CLIENTE'!$A$2:$B$88,2,FALSE)</f>
        <v>NATHALIA ANDREINA</v>
      </c>
      <c r="C182" s="7" t="s">
        <v>36</v>
      </c>
      <c r="D182" s="7" t="s">
        <v>768</v>
      </c>
      <c r="E182" s="7" t="s">
        <v>241</v>
      </c>
      <c r="F182" s="7" t="s">
        <v>451</v>
      </c>
      <c r="G182" s="7" t="s">
        <v>489</v>
      </c>
      <c r="H182" s="7" t="s">
        <v>489</v>
      </c>
      <c r="I182" s="7" t="s">
        <v>489</v>
      </c>
      <c r="J182" s="8" t="s">
        <v>478</v>
      </c>
      <c r="K182" s="8" t="s">
        <v>478</v>
      </c>
      <c r="L182" s="8" t="s">
        <v>479</v>
      </c>
      <c r="M182" s="9" t="s">
        <v>456</v>
      </c>
      <c r="N182" s="9">
        <v>100</v>
      </c>
      <c r="O182" s="9" t="s">
        <v>462</v>
      </c>
      <c r="P182" s="10">
        <v>0.01</v>
      </c>
      <c r="Q182" s="10">
        <v>0.3</v>
      </c>
      <c r="R182" s="8"/>
      <c r="S182" s="9" t="s">
        <v>476</v>
      </c>
      <c r="T182" s="7" t="s">
        <v>682</v>
      </c>
    </row>
    <row r="183" spans="1:20" ht="31" thickBot="1" x14ac:dyDescent="0.3">
      <c r="A183" s="15">
        <v>260589679</v>
      </c>
      <c r="B183" s="15" t="str">
        <f>+VLOOKUP(A183,'BASE CLIENTE'!$A$2:$B$88,2,FALSE)</f>
        <v>NATHALIA ANDREINA</v>
      </c>
      <c r="C183" s="7" t="s">
        <v>36</v>
      </c>
      <c r="D183" s="7" t="s">
        <v>768</v>
      </c>
      <c r="E183" s="7" t="s">
        <v>241</v>
      </c>
      <c r="F183" s="7" t="s">
        <v>451</v>
      </c>
      <c r="G183" s="7" t="s">
        <v>489</v>
      </c>
      <c r="H183" s="7" t="s">
        <v>489</v>
      </c>
      <c r="I183" s="7" t="s">
        <v>489</v>
      </c>
      <c r="J183" s="8" t="s">
        <v>769</v>
      </c>
      <c r="K183" s="8" t="s">
        <v>492</v>
      </c>
      <c r="L183" s="8" t="s">
        <v>770</v>
      </c>
      <c r="M183" s="9" t="s">
        <v>456</v>
      </c>
      <c r="N183" s="9">
        <v>100</v>
      </c>
      <c r="O183" s="9" t="s">
        <v>462</v>
      </c>
      <c r="P183" s="10">
        <v>0</v>
      </c>
      <c r="Q183" s="10">
        <v>0.15</v>
      </c>
      <c r="R183" s="8"/>
      <c r="S183" s="9" t="s">
        <v>476</v>
      </c>
      <c r="T183" s="7" t="s">
        <v>682</v>
      </c>
    </row>
    <row r="184" spans="1:20" ht="71" thickBot="1" x14ac:dyDescent="0.3">
      <c r="A184" s="15">
        <v>260589679</v>
      </c>
      <c r="B184" s="15" t="str">
        <f>+VLOOKUP(A184,'BASE CLIENTE'!$A$2:$B$88,2,FALSE)</f>
        <v>NATHALIA ANDREINA</v>
      </c>
      <c r="C184" s="7" t="s">
        <v>36</v>
      </c>
      <c r="D184" s="7" t="s">
        <v>768</v>
      </c>
      <c r="E184" s="7" t="s">
        <v>241</v>
      </c>
      <c r="F184" s="7" t="s">
        <v>451</v>
      </c>
      <c r="G184" s="7" t="s">
        <v>489</v>
      </c>
      <c r="H184" s="7" t="s">
        <v>489</v>
      </c>
      <c r="I184" s="7" t="s">
        <v>489</v>
      </c>
      <c r="J184" s="8" t="s">
        <v>771</v>
      </c>
      <c r="K184" s="8" t="s">
        <v>772</v>
      </c>
      <c r="L184" s="8" t="s">
        <v>773</v>
      </c>
      <c r="M184" s="9" t="s">
        <v>497</v>
      </c>
      <c r="N184" s="9">
        <v>90</v>
      </c>
      <c r="O184" s="9" t="s">
        <v>462</v>
      </c>
      <c r="P184" s="10">
        <v>0</v>
      </c>
      <c r="Q184" s="10">
        <v>0.1</v>
      </c>
      <c r="R184" s="8"/>
      <c r="S184" s="9" t="s">
        <v>476</v>
      </c>
      <c r="T184" s="7" t="s">
        <v>682</v>
      </c>
    </row>
    <row r="185" spans="1:20" ht="21" thickBot="1" x14ac:dyDescent="0.3">
      <c r="A185" s="15">
        <v>260589679</v>
      </c>
      <c r="B185" s="15" t="str">
        <f>+VLOOKUP(A185,'BASE CLIENTE'!$A$2:$B$88,2,FALSE)</f>
        <v>NATHALIA ANDREINA</v>
      </c>
      <c r="C185" s="7" t="s">
        <v>36</v>
      </c>
      <c r="D185" s="7" t="s">
        <v>768</v>
      </c>
      <c r="E185" s="7" t="s">
        <v>241</v>
      </c>
      <c r="F185" s="7" t="s">
        <v>451</v>
      </c>
      <c r="G185" s="7" t="s">
        <v>489</v>
      </c>
      <c r="H185" s="7" t="s">
        <v>489</v>
      </c>
      <c r="I185" s="7" t="s">
        <v>489</v>
      </c>
      <c r="J185" s="8" t="s">
        <v>486</v>
      </c>
      <c r="K185" s="8" t="s">
        <v>486</v>
      </c>
      <c r="L185" s="8" t="s">
        <v>487</v>
      </c>
      <c r="M185" s="9" t="s">
        <v>456</v>
      </c>
      <c r="N185" s="9">
        <v>100</v>
      </c>
      <c r="O185" s="9" t="s">
        <v>462</v>
      </c>
      <c r="P185" s="10">
        <v>0.01</v>
      </c>
      <c r="Q185" s="10">
        <v>0.3</v>
      </c>
      <c r="R185" s="8"/>
      <c r="S185" s="9" t="s">
        <v>476</v>
      </c>
      <c r="T185" s="7" t="s">
        <v>682</v>
      </c>
    </row>
    <row r="186" spans="1:20" ht="71" thickBot="1" x14ac:dyDescent="0.3">
      <c r="A186" s="15">
        <v>260589679</v>
      </c>
      <c r="B186" s="15" t="str">
        <f>+VLOOKUP(A186,'BASE CLIENTE'!$A$2:$B$88,2,FALSE)</f>
        <v>NATHALIA ANDREINA</v>
      </c>
      <c r="C186" s="7" t="s">
        <v>36</v>
      </c>
      <c r="D186" s="7" t="s">
        <v>768</v>
      </c>
      <c r="E186" s="7" t="s">
        <v>241</v>
      </c>
      <c r="F186" s="7" t="s">
        <v>451</v>
      </c>
      <c r="G186" s="7" t="s">
        <v>489</v>
      </c>
      <c r="H186" s="7" t="s">
        <v>489</v>
      </c>
      <c r="I186" s="7" t="s">
        <v>489</v>
      </c>
      <c r="J186" s="8" t="s">
        <v>774</v>
      </c>
      <c r="K186" s="8" t="s">
        <v>775</v>
      </c>
      <c r="L186" s="8" t="s">
        <v>776</v>
      </c>
      <c r="M186" s="9" t="s">
        <v>501</v>
      </c>
      <c r="N186" s="9">
        <v>85</v>
      </c>
      <c r="O186" s="9" t="s">
        <v>462</v>
      </c>
      <c r="P186" s="10">
        <v>0</v>
      </c>
      <c r="Q186" s="10">
        <v>0.15</v>
      </c>
      <c r="R186" s="8"/>
      <c r="S186" s="9" t="s">
        <v>476</v>
      </c>
      <c r="T186" s="7" t="s">
        <v>682</v>
      </c>
    </row>
    <row r="187" spans="1:20" ht="21" thickBot="1" x14ac:dyDescent="0.3">
      <c r="A187" s="15">
        <v>112271538</v>
      </c>
      <c r="B187" s="15" t="e">
        <f>+VLOOKUP(A187,'BASE CLIENTE'!$A$2:$B$88,2,FALSE)</f>
        <v>#N/A</v>
      </c>
      <c r="C187" s="7" t="s">
        <v>777</v>
      </c>
      <c r="D187" s="7" t="s">
        <v>778</v>
      </c>
      <c r="E187" s="7" t="s">
        <v>779</v>
      </c>
      <c r="F187" s="7" t="s">
        <v>451</v>
      </c>
      <c r="G187" s="7" t="s">
        <v>489</v>
      </c>
      <c r="H187" s="7" t="s">
        <v>489</v>
      </c>
      <c r="I187" s="7" t="s">
        <v>489</v>
      </c>
      <c r="J187" s="8" t="s">
        <v>478</v>
      </c>
      <c r="K187" s="8" t="s">
        <v>478</v>
      </c>
      <c r="L187" s="8" t="s">
        <v>479</v>
      </c>
      <c r="M187" s="9" t="s">
        <v>456</v>
      </c>
      <c r="N187" s="9">
        <v>100</v>
      </c>
      <c r="O187" s="9" t="s">
        <v>462</v>
      </c>
      <c r="P187" s="10">
        <v>0.01</v>
      </c>
      <c r="Q187" s="10">
        <v>0.3</v>
      </c>
      <c r="R187" s="8"/>
      <c r="S187" s="9" t="s">
        <v>457</v>
      </c>
      <c r="T187" s="7" t="s">
        <v>602</v>
      </c>
    </row>
    <row r="188" spans="1:20" ht="31" thickBot="1" x14ac:dyDescent="0.3">
      <c r="A188" s="15">
        <v>112271538</v>
      </c>
      <c r="B188" s="15" t="e">
        <f>+VLOOKUP(A188,'BASE CLIENTE'!$A$2:$B$88,2,FALSE)</f>
        <v>#N/A</v>
      </c>
      <c r="C188" s="7" t="s">
        <v>777</v>
      </c>
      <c r="D188" s="7" t="s">
        <v>778</v>
      </c>
      <c r="E188" s="7" t="s">
        <v>779</v>
      </c>
      <c r="F188" s="7" t="s">
        <v>451</v>
      </c>
      <c r="G188" s="7" t="s">
        <v>489</v>
      </c>
      <c r="H188" s="7" t="s">
        <v>489</v>
      </c>
      <c r="I188" s="7" t="s">
        <v>489</v>
      </c>
      <c r="J188" s="8" t="s">
        <v>491</v>
      </c>
      <c r="K188" s="8" t="s">
        <v>492</v>
      </c>
      <c r="L188" s="8" t="s">
        <v>780</v>
      </c>
      <c r="M188" s="9" t="s">
        <v>456</v>
      </c>
      <c r="N188" s="9">
        <v>100</v>
      </c>
      <c r="O188" s="9" t="s">
        <v>462</v>
      </c>
      <c r="P188" s="10">
        <v>0</v>
      </c>
      <c r="Q188" s="10">
        <v>0.15</v>
      </c>
      <c r="R188" s="8"/>
      <c r="S188" s="9" t="s">
        <v>457</v>
      </c>
      <c r="T188" s="7" t="s">
        <v>602</v>
      </c>
    </row>
    <row r="189" spans="1:20" ht="61" thickBot="1" x14ac:dyDescent="0.3">
      <c r="A189" s="15">
        <v>112271538</v>
      </c>
      <c r="B189" s="15" t="e">
        <f>+VLOOKUP(A189,'BASE CLIENTE'!$A$2:$B$88,2,FALSE)</f>
        <v>#N/A</v>
      </c>
      <c r="C189" s="7" t="s">
        <v>777</v>
      </c>
      <c r="D189" s="7" t="s">
        <v>778</v>
      </c>
      <c r="E189" s="7" t="s">
        <v>779</v>
      </c>
      <c r="F189" s="7" t="s">
        <v>451</v>
      </c>
      <c r="G189" s="7" t="s">
        <v>489</v>
      </c>
      <c r="H189" s="7" t="s">
        <v>489</v>
      </c>
      <c r="I189" s="7" t="s">
        <v>489</v>
      </c>
      <c r="J189" s="8" t="s">
        <v>494</v>
      </c>
      <c r="K189" s="8" t="s">
        <v>603</v>
      </c>
      <c r="L189" s="8" t="s">
        <v>623</v>
      </c>
      <c r="M189" s="9" t="s">
        <v>456</v>
      </c>
      <c r="N189" s="9">
        <v>100</v>
      </c>
      <c r="O189" s="9" t="s">
        <v>462</v>
      </c>
      <c r="P189" s="10">
        <v>0</v>
      </c>
      <c r="Q189" s="10">
        <v>0.15</v>
      </c>
      <c r="R189" s="8"/>
      <c r="S189" s="9" t="s">
        <v>457</v>
      </c>
      <c r="T189" s="7" t="s">
        <v>602</v>
      </c>
    </row>
    <row r="190" spans="1:20" ht="21" thickBot="1" x14ac:dyDescent="0.3">
      <c r="A190" s="15">
        <v>112271538</v>
      </c>
      <c r="B190" s="15" t="e">
        <f>+VLOOKUP(A190,'BASE CLIENTE'!$A$2:$B$88,2,FALSE)</f>
        <v>#N/A</v>
      </c>
      <c r="C190" s="7" t="s">
        <v>777</v>
      </c>
      <c r="D190" s="7" t="s">
        <v>778</v>
      </c>
      <c r="E190" s="7" t="s">
        <v>779</v>
      </c>
      <c r="F190" s="7" t="s">
        <v>451</v>
      </c>
      <c r="G190" s="7" t="s">
        <v>489</v>
      </c>
      <c r="H190" s="7" t="s">
        <v>489</v>
      </c>
      <c r="I190" s="7" t="s">
        <v>489</v>
      </c>
      <c r="J190" s="8" t="s">
        <v>486</v>
      </c>
      <c r="K190" s="8" t="s">
        <v>486</v>
      </c>
      <c r="L190" s="8" t="s">
        <v>487</v>
      </c>
      <c r="M190" s="9" t="s">
        <v>456</v>
      </c>
      <c r="N190" s="9">
        <v>100</v>
      </c>
      <c r="O190" s="9" t="s">
        <v>462</v>
      </c>
      <c r="P190" s="10">
        <v>0.01</v>
      </c>
      <c r="Q190" s="10">
        <v>0.3</v>
      </c>
      <c r="R190" s="8"/>
      <c r="S190" s="9" t="s">
        <v>457</v>
      </c>
      <c r="T190" s="7" t="s">
        <v>602</v>
      </c>
    </row>
    <row r="191" spans="1:20" ht="51" thickBot="1" x14ac:dyDescent="0.3">
      <c r="A191" s="15">
        <v>112271538</v>
      </c>
      <c r="B191" s="15" t="e">
        <f>+VLOOKUP(A191,'BASE CLIENTE'!$A$2:$B$88,2,FALSE)</f>
        <v>#N/A</v>
      </c>
      <c r="C191" s="7" t="s">
        <v>777</v>
      </c>
      <c r="D191" s="7" t="s">
        <v>778</v>
      </c>
      <c r="E191" s="7" t="s">
        <v>779</v>
      </c>
      <c r="F191" s="7" t="s">
        <v>451</v>
      </c>
      <c r="G191" s="7" t="s">
        <v>489</v>
      </c>
      <c r="H191" s="7" t="s">
        <v>489</v>
      </c>
      <c r="I191" s="7" t="s">
        <v>489</v>
      </c>
      <c r="J191" s="8" t="s">
        <v>498</v>
      </c>
      <c r="K191" s="8" t="s">
        <v>606</v>
      </c>
      <c r="L191" s="8" t="s">
        <v>629</v>
      </c>
      <c r="M191" s="9" t="s">
        <v>497</v>
      </c>
      <c r="N191" s="9">
        <v>100</v>
      </c>
      <c r="O191" s="9" t="s">
        <v>462</v>
      </c>
      <c r="P191" s="10">
        <v>0</v>
      </c>
      <c r="Q191" s="10">
        <v>0.1</v>
      </c>
      <c r="R191" s="8"/>
      <c r="S191" s="9" t="s">
        <v>457</v>
      </c>
      <c r="T191" s="7" t="s">
        <v>602</v>
      </c>
    </row>
    <row r="192" spans="1:20" ht="21" thickBot="1" x14ac:dyDescent="0.3">
      <c r="A192" s="15">
        <v>160746386</v>
      </c>
      <c r="B192" s="15" t="str">
        <f>+VLOOKUP(A192,'BASE CLIENTE'!$A$2:$B$88,2,FALSE)</f>
        <v>PAOLA ALEJANDRA</v>
      </c>
      <c r="C192" s="7" t="s">
        <v>18</v>
      </c>
      <c r="D192" s="7" t="s">
        <v>781</v>
      </c>
      <c r="E192" s="7" t="s">
        <v>235</v>
      </c>
      <c r="F192" s="7" t="s">
        <v>451</v>
      </c>
      <c r="G192" s="7" t="s">
        <v>319</v>
      </c>
      <c r="H192" s="7" t="s">
        <v>319</v>
      </c>
      <c r="I192" s="7" t="s">
        <v>319</v>
      </c>
      <c r="J192" s="8" t="s">
        <v>478</v>
      </c>
      <c r="K192" s="8" t="s">
        <v>478</v>
      </c>
      <c r="L192" s="8" t="s">
        <v>479</v>
      </c>
      <c r="M192" s="9" t="s">
        <v>456</v>
      </c>
      <c r="N192" s="9">
        <v>100</v>
      </c>
      <c r="O192" s="9" t="s">
        <v>462</v>
      </c>
      <c r="P192" s="10">
        <v>0.01</v>
      </c>
      <c r="Q192" s="10">
        <v>0.3</v>
      </c>
      <c r="R192" s="8"/>
      <c r="S192" s="9" t="s">
        <v>457</v>
      </c>
      <c r="T192" s="7" t="s">
        <v>782</v>
      </c>
    </row>
    <row r="193" spans="1:20" ht="21" thickBot="1" x14ac:dyDescent="0.3">
      <c r="A193" s="15">
        <v>160746386</v>
      </c>
      <c r="B193" s="15" t="str">
        <f>+VLOOKUP(A193,'BASE CLIENTE'!$A$2:$B$88,2,FALSE)</f>
        <v>PAOLA ALEJANDRA</v>
      </c>
      <c r="C193" s="7" t="s">
        <v>18</v>
      </c>
      <c r="D193" s="7" t="s">
        <v>781</v>
      </c>
      <c r="E193" s="7" t="s">
        <v>235</v>
      </c>
      <c r="F193" s="7" t="s">
        <v>451</v>
      </c>
      <c r="G193" s="7" t="s">
        <v>319</v>
      </c>
      <c r="H193" s="7" t="s">
        <v>319</v>
      </c>
      <c r="I193" s="7" t="s">
        <v>319</v>
      </c>
      <c r="J193" s="8" t="s">
        <v>783</v>
      </c>
      <c r="K193" s="8" t="s">
        <v>784</v>
      </c>
      <c r="L193" s="8" t="s">
        <v>785</v>
      </c>
      <c r="M193" s="9" t="s">
        <v>456</v>
      </c>
      <c r="N193" s="9">
        <v>100</v>
      </c>
      <c r="O193" s="9" t="s">
        <v>442</v>
      </c>
      <c r="P193" s="10">
        <v>0</v>
      </c>
      <c r="Q193" s="10">
        <v>0.15</v>
      </c>
      <c r="R193" s="8"/>
      <c r="S193" s="9" t="s">
        <v>457</v>
      </c>
      <c r="T193" s="7" t="s">
        <v>782</v>
      </c>
    </row>
    <row r="194" spans="1:20" ht="21" thickBot="1" x14ac:dyDescent="0.3">
      <c r="A194" s="15">
        <v>160746386</v>
      </c>
      <c r="B194" s="15" t="str">
        <f>+VLOOKUP(A194,'BASE CLIENTE'!$A$2:$B$88,2,FALSE)</f>
        <v>PAOLA ALEJANDRA</v>
      </c>
      <c r="C194" s="7" t="s">
        <v>18</v>
      </c>
      <c r="D194" s="7" t="s">
        <v>781</v>
      </c>
      <c r="E194" s="7" t="s">
        <v>235</v>
      </c>
      <c r="F194" s="7" t="s">
        <v>451</v>
      </c>
      <c r="G194" s="7" t="s">
        <v>319</v>
      </c>
      <c r="H194" s="7" t="s">
        <v>319</v>
      </c>
      <c r="I194" s="7" t="s">
        <v>319</v>
      </c>
      <c r="J194" s="8" t="s">
        <v>783</v>
      </c>
      <c r="K194" s="8" t="s">
        <v>786</v>
      </c>
      <c r="L194" s="8" t="s">
        <v>787</v>
      </c>
      <c r="M194" s="9" t="s">
        <v>456</v>
      </c>
      <c r="N194" s="9">
        <v>100</v>
      </c>
      <c r="O194" s="9" t="s">
        <v>442</v>
      </c>
      <c r="P194" s="10">
        <v>0</v>
      </c>
      <c r="Q194" s="10">
        <v>0.15</v>
      </c>
      <c r="R194" s="8"/>
      <c r="S194" s="9" t="s">
        <v>457</v>
      </c>
      <c r="T194" s="7" t="s">
        <v>782</v>
      </c>
    </row>
    <row r="195" spans="1:20" ht="31" thickBot="1" x14ac:dyDescent="0.3">
      <c r="A195" s="15">
        <v>160746386</v>
      </c>
      <c r="B195" s="15" t="str">
        <f>+VLOOKUP(A195,'BASE CLIENTE'!$A$2:$B$88,2,FALSE)</f>
        <v>PAOLA ALEJANDRA</v>
      </c>
      <c r="C195" s="7" t="s">
        <v>18</v>
      </c>
      <c r="D195" s="7" t="s">
        <v>781</v>
      </c>
      <c r="E195" s="7" t="s">
        <v>235</v>
      </c>
      <c r="F195" s="7" t="s">
        <v>451</v>
      </c>
      <c r="G195" s="7" t="s">
        <v>319</v>
      </c>
      <c r="H195" s="7" t="s">
        <v>319</v>
      </c>
      <c r="I195" s="7" t="s">
        <v>319</v>
      </c>
      <c r="J195" s="8" t="s">
        <v>788</v>
      </c>
      <c r="K195" s="8" t="s">
        <v>789</v>
      </c>
      <c r="L195" s="8" t="s">
        <v>790</v>
      </c>
      <c r="M195" s="9" t="s">
        <v>497</v>
      </c>
      <c r="N195" s="9">
        <v>50</v>
      </c>
      <c r="O195" s="9" t="s">
        <v>442</v>
      </c>
      <c r="P195" s="10">
        <v>0</v>
      </c>
      <c r="Q195" s="10">
        <v>0.1</v>
      </c>
      <c r="R195" s="8"/>
      <c r="S195" s="9" t="s">
        <v>457</v>
      </c>
      <c r="T195" s="7" t="s">
        <v>782</v>
      </c>
    </row>
    <row r="196" spans="1:20" ht="21" thickBot="1" x14ac:dyDescent="0.3">
      <c r="A196" s="15">
        <v>160746386</v>
      </c>
      <c r="B196" s="15" t="str">
        <f>+VLOOKUP(A196,'BASE CLIENTE'!$A$2:$B$88,2,FALSE)</f>
        <v>PAOLA ALEJANDRA</v>
      </c>
      <c r="C196" s="7" t="s">
        <v>18</v>
      </c>
      <c r="D196" s="7" t="s">
        <v>781</v>
      </c>
      <c r="E196" s="7" t="s">
        <v>235</v>
      </c>
      <c r="F196" s="7" t="s">
        <v>451</v>
      </c>
      <c r="G196" s="7" t="s">
        <v>319</v>
      </c>
      <c r="H196" s="7" t="s">
        <v>319</v>
      </c>
      <c r="I196" s="7" t="s">
        <v>319</v>
      </c>
      <c r="J196" s="8" t="s">
        <v>486</v>
      </c>
      <c r="K196" s="8" t="s">
        <v>486</v>
      </c>
      <c r="L196" s="8" t="s">
        <v>487</v>
      </c>
      <c r="M196" s="9" t="s">
        <v>456</v>
      </c>
      <c r="N196" s="9">
        <v>100</v>
      </c>
      <c r="O196" s="9" t="s">
        <v>462</v>
      </c>
      <c r="P196" s="10">
        <v>0.01</v>
      </c>
      <c r="Q196" s="10">
        <v>0.3</v>
      </c>
      <c r="R196" s="8"/>
      <c r="S196" s="9" t="s">
        <v>457</v>
      </c>
      <c r="T196" s="7" t="s">
        <v>782</v>
      </c>
    </row>
    <row r="197" spans="1:20" ht="21" thickBot="1" x14ac:dyDescent="0.3">
      <c r="A197" s="15">
        <v>186204204</v>
      </c>
      <c r="B197" s="15" t="str">
        <f>+VLOOKUP(A197,'BASE CLIENTE'!$A$2:$B$88,2,FALSE)</f>
        <v>PAOLA ALEJANDRA</v>
      </c>
      <c r="C197" s="7" t="s">
        <v>18</v>
      </c>
      <c r="D197" s="7" t="s">
        <v>791</v>
      </c>
      <c r="E197" s="7" t="s">
        <v>246</v>
      </c>
      <c r="F197" s="7" t="s">
        <v>451</v>
      </c>
      <c r="G197" s="7" t="s">
        <v>326</v>
      </c>
      <c r="H197" s="7" t="s">
        <v>326</v>
      </c>
      <c r="I197" s="7" t="s">
        <v>326</v>
      </c>
      <c r="J197" s="8" t="s">
        <v>478</v>
      </c>
      <c r="K197" s="8" t="s">
        <v>478</v>
      </c>
      <c r="L197" s="8" t="s">
        <v>479</v>
      </c>
      <c r="M197" s="9" t="s">
        <v>456</v>
      </c>
      <c r="N197" s="9">
        <v>100</v>
      </c>
      <c r="O197" s="9" t="s">
        <v>462</v>
      </c>
      <c r="P197" s="10">
        <v>0.01</v>
      </c>
      <c r="Q197" s="10">
        <v>0.3</v>
      </c>
      <c r="R197" s="8"/>
      <c r="S197" s="9" t="s">
        <v>457</v>
      </c>
      <c r="T197" s="7" t="s">
        <v>609</v>
      </c>
    </row>
    <row r="198" spans="1:20" ht="21" thickBot="1" x14ac:dyDescent="0.3">
      <c r="A198" s="15">
        <v>186204204</v>
      </c>
      <c r="B198" s="15" t="str">
        <f>+VLOOKUP(A198,'BASE CLIENTE'!$A$2:$B$88,2,FALSE)</f>
        <v>PAOLA ALEJANDRA</v>
      </c>
      <c r="C198" s="7" t="s">
        <v>18</v>
      </c>
      <c r="D198" s="7" t="s">
        <v>791</v>
      </c>
      <c r="E198" s="7" t="s">
        <v>246</v>
      </c>
      <c r="F198" s="7" t="s">
        <v>451</v>
      </c>
      <c r="G198" s="7" t="s">
        <v>326</v>
      </c>
      <c r="H198" s="7" t="s">
        <v>326</v>
      </c>
      <c r="I198" s="7" t="s">
        <v>326</v>
      </c>
      <c r="J198" s="8" t="s">
        <v>486</v>
      </c>
      <c r="K198" s="8" t="s">
        <v>486</v>
      </c>
      <c r="L198" s="8" t="s">
        <v>487</v>
      </c>
      <c r="M198" s="9" t="s">
        <v>456</v>
      </c>
      <c r="N198" s="9">
        <v>100</v>
      </c>
      <c r="O198" s="9" t="s">
        <v>462</v>
      </c>
      <c r="P198" s="10">
        <v>0.01</v>
      </c>
      <c r="Q198" s="10">
        <v>0.3</v>
      </c>
      <c r="R198" s="8"/>
      <c r="S198" s="9" t="s">
        <v>457</v>
      </c>
      <c r="T198" s="7" t="s">
        <v>609</v>
      </c>
    </row>
    <row r="199" spans="1:20" ht="61" thickBot="1" x14ac:dyDescent="0.3">
      <c r="A199" s="15">
        <v>186204204</v>
      </c>
      <c r="B199" s="15" t="str">
        <f>+VLOOKUP(A199,'BASE CLIENTE'!$A$2:$B$88,2,FALSE)</f>
        <v>PAOLA ALEJANDRA</v>
      </c>
      <c r="C199" s="7" t="s">
        <v>18</v>
      </c>
      <c r="D199" s="7" t="s">
        <v>791</v>
      </c>
      <c r="E199" s="7" t="s">
        <v>246</v>
      </c>
      <c r="F199" s="7" t="s">
        <v>451</v>
      </c>
      <c r="G199" s="7" t="s">
        <v>326</v>
      </c>
      <c r="H199" s="7" t="s">
        <v>326</v>
      </c>
      <c r="I199" s="7" t="s">
        <v>326</v>
      </c>
      <c r="J199" s="8" t="s">
        <v>792</v>
      </c>
      <c r="K199" s="8" t="s">
        <v>793</v>
      </c>
      <c r="L199" s="8" t="s">
        <v>794</v>
      </c>
      <c r="M199" s="9" t="s">
        <v>456</v>
      </c>
      <c r="N199" s="9">
        <v>10</v>
      </c>
      <c r="O199" s="9" t="s">
        <v>462</v>
      </c>
      <c r="P199" s="10">
        <v>0</v>
      </c>
      <c r="Q199" s="10">
        <v>0.1</v>
      </c>
      <c r="R199" s="8"/>
      <c r="S199" s="9" t="s">
        <v>457</v>
      </c>
      <c r="T199" s="7" t="s">
        <v>609</v>
      </c>
    </row>
    <row r="200" spans="1:20" ht="31" thickBot="1" x14ac:dyDescent="0.3">
      <c r="A200" s="15">
        <v>186204204</v>
      </c>
      <c r="B200" s="15" t="str">
        <f>+VLOOKUP(A200,'BASE CLIENTE'!$A$2:$B$88,2,FALSE)</f>
        <v>PAOLA ALEJANDRA</v>
      </c>
      <c r="C200" s="7" t="s">
        <v>18</v>
      </c>
      <c r="D200" s="7" t="s">
        <v>791</v>
      </c>
      <c r="E200" s="7" t="s">
        <v>246</v>
      </c>
      <c r="F200" s="7" t="s">
        <v>451</v>
      </c>
      <c r="G200" s="7" t="s">
        <v>326</v>
      </c>
      <c r="H200" s="7" t="s">
        <v>326</v>
      </c>
      <c r="I200" s="7" t="s">
        <v>326</v>
      </c>
      <c r="J200" s="8" t="s">
        <v>795</v>
      </c>
      <c r="K200" s="8" t="s">
        <v>796</v>
      </c>
      <c r="L200" s="8" t="s">
        <v>794</v>
      </c>
      <c r="M200" s="9" t="s">
        <v>456</v>
      </c>
      <c r="N200" s="9">
        <v>15</v>
      </c>
      <c r="O200" s="9" t="s">
        <v>462</v>
      </c>
      <c r="P200" s="10">
        <v>0</v>
      </c>
      <c r="Q200" s="10">
        <v>0.15</v>
      </c>
      <c r="R200" s="8"/>
      <c r="S200" s="9" t="s">
        <v>457</v>
      </c>
      <c r="T200" s="7" t="s">
        <v>609</v>
      </c>
    </row>
    <row r="201" spans="1:20" ht="41" thickBot="1" x14ac:dyDescent="0.3">
      <c r="A201" s="15">
        <v>186204204</v>
      </c>
      <c r="B201" s="15" t="str">
        <f>+VLOOKUP(A201,'BASE CLIENTE'!$A$2:$B$88,2,FALSE)</f>
        <v>PAOLA ALEJANDRA</v>
      </c>
      <c r="C201" s="7" t="s">
        <v>18</v>
      </c>
      <c r="D201" s="7" t="s">
        <v>791</v>
      </c>
      <c r="E201" s="7" t="s">
        <v>246</v>
      </c>
      <c r="F201" s="7" t="s">
        <v>451</v>
      </c>
      <c r="G201" s="7" t="s">
        <v>326</v>
      </c>
      <c r="H201" s="7" t="s">
        <v>326</v>
      </c>
      <c r="I201" s="7" t="s">
        <v>326</v>
      </c>
      <c r="J201" s="8" t="s">
        <v>797</v>
      </c>
      <c r="K201" s="8" t="s">
        <v>798</v>
      </c>
      <c r="L201" s="8" t="s">
        <v>794</v>
      </c>
      <c r="M201" s="9" t="s">
        <v>456</v>
      </c>
      <c r="N201" s="9">
        <v>15</v>
      </c>
      <c r="O201" s="9" t="s">
        <v>462</v>
      </c>
      <c r="P201" s="10">
        <v>0</v>
      </c>
      <c r="Q201" s="10">
        <v>0.15</v>
      </c>
      <c r="R201" s="8"/>
      <c r="S201" s="9" t="s">
        <v>457</v>
      </c>
      <c r="T201" s="7" t="s">
        <v>609</v>
      </c>
    </row>
    <row r="202" spans="1:20" ht="21" thickBot="1" x14ac:dyDescent="0.3">
      <c r="A202" s="15">
        <v>139039092</v>
      </c>
      <c r="B202" s="15" t="e">
        <f>+VLOOKUP(A202,'BASE CLIENTE'!$A$2:$B$88,2,FALSE)</f>
        <v>#N/A</v>
      </c>
      <c r="C202" s="7" t="s">
        <v>799</v>
      </c>
      <c r="D202" s="7" t="s">
        <v>800</v>
      </c>
      <c r="E202" s="7" t="s">
        <v>801</v>
      </c>
      <c r="F202" s="7" t="s">
        <v>451</v>
      </c>
      <c r="G202" s="7" t="s">
        <v>489</v>
      </c>
      <c r="H202" s="7" t="s">
        <v>489</v>
      </c>
      <c r="I202" s="7" t="s">
        <v>489</v>
      </c>
      <c r="J202" s="8" t="s">
        <v>478</v>
      </c>
      <c r="K202" s="8" t="s">
        <v>478</v>
      </c>
      <c r="L202" s="8" t="s">
        <v>479</v>
      </c>
      <c r="M202" s="9" t="s">
        <v>456</v>
      </c>
      <c r="N202" s="9">
        <v>100</v>
      </c>
      <c r="O202" s="9" t="s">
        <v>462</v>
      </c>
      <c r="P202" s="10">
        <v>0.01</v>
      </c>
      <c r="Q202" s="10">
        <v>0.3</v>
      </c>
      <c r="R202" s="8"/>
      <c r="S202" s="9" t="s">
        <v>457</v>
      </c>
      <c r="T202" s="7" t="s">
        <v>490</v>
      </c>
    </row>
    <row r="203" spans="1:20" ht="31" thickBot="1" x14ac:dyDescent="0.3">
      <c r="A203" s="15">
        <v>139039092</v>
      </c>
      <c r="B203" s="15" t="e">
        <f>+VLOOKUP(A203,'BASE CLIENTE'!$A$2:$B$88,2,FALSE)</f>
        <v>#N/A</v>
      </c>
      <c r="C203" s="7" t="s">
        <v>799</v>
      </c>
      <c r="D203" s="7" t="s">
        <v>800</v>
      </c>
      <c r="E203" s="7" t="s">
        <v>801</v>
      </c>
      <c r="F203" s="7" t="s">
        <v>451</v>
      </c>
      <c r="G203" s="7" t="s">
        <v>489</v>
      </c>
      <c r="H203" s="7" t="s">
        <v>489</v>
      </c>
      <c r="I203" s="7" t="s">
        <v>489</v>
      </c>
      <c r="J203" s="8" t="s">
        <v>491</v>
      </c>
      <c r="K203" s="8" t="s">
        <v>492</v>
      </c>
      <c r="L203" s="8" t="s">
        <v>493</v>
      </c>
      <c r="M203" s="9" t="s">
        <v>456</v>
      </c>
      <c r="N203" s="9">
        <v>100</v>
      </c>
      <c r="O203" s="9" t="s">
        <v>462</v>
      </c>
      <c r="P203" s="10">
        <v>0</v>
      </c>
      <c r="Q203" s="10">
        <v>0.15</v>
      </c>
      <c r="R203" s="8"/>
      <c r="S203" s="9" t="s">
        <v>457</v>
      </c>
      <c r="T203" s="7" t="s">
        <v>490</v>
      </c>
    </row>
    <row r="204" spans="1:20" ht="71" thickBot="1" x14ac:dyDescent="0.3">
      <c r="A204" s="15">
        <v>139039092</v>
      </c>
      <c r="B204" s="15" t="e">
        <f>+VLOOKUP(A204,'BASE CLIENTE'!$A$2:$B$88,2,FALSE)</f>
        <v>#N/A</v>
      </c>
      <c r="C204" s="7" t="s">
        <v>799</v>
      </c>
      <c r="D204" s="7" t="s">
        <v>800</v>
      </c>
      <c r="E204" s="7" t="s">
        <v>801</v>
      </c>
      <c r="F204" s="7" t="s">
        <v>451</v>
      </c>
      <c r="G204" s="7" t="s">
        <v>489</v>
      </c>
      <c r="H204" s="7" t="s">
        <v>489</v>
      </c>
      <c r="I204" s="7" t="s">
        <v>489</v>
      </c>
      <c r="J204" s="8" t="s">
        <v>494</v>
      </c>
      <c r="K204" s="8" t="s">
        <v>495</v>
      </c>
      <c r="L204" s="8" t="s">
        <v>802</v>
      </c>
      <c r="M204" s="9" t="s">
        <v>497</v>
      </c>
      <c r="N204" s="9">
        <v>90</v>
      </c>
      <c r="O204" s="9" t="s">
        <v>462</v>
      </c>
      <c r="P204" s="10">
        <v>0</v>
      </c>
      <c r="Q204" s="10">
        <v>0.1</v>
      </c>
      <c r="R204" s="8"/>
      <c r="S204" s="9" t="s">
        <v>457</v>
      </c>
      <c r="T204" s="7" t="s">
        <v>490</v>
      </c>
    </row>
    <row r="205" spans="1:20" ht="21" thickBot="1" x14ac:dyDescent="0.3">
      <c r="A205" s="15">
        <v>139039092</v>
      </c>
      <c r="B205" s="15" t="e">
        <f>+VLOOKUP(A205,'BASE CLIENTE'!$A$2:$B$88,2,FALSE)</f>
        <v>#N/A</v>
      </c>
      <c r="C205" s="7" t="s">
        <v>799</v>
      </c>
      <c r="D205" s="7" t="s">
        <v>800</v>
      </c>
      <c r="E205" s="7" t="s">
        <v>801</v>
      </c>
      <c r="F205" s="7" t="s">
        <v>451</v>
      </c>
      <c r="G205" s="7" t="s">
        <v>489</v>
      </c>
      <c r="H205" s="7" t="s">
        <v>489</v>
      </c>
      <c r="I205" s="7" t="s">
        <v>489</v>
      </c>
      <c r="J205" s="8" t="s">
        <v>486</v>
      </c>
      <c r="K205" s="8" t="s">
        <v>486</v>
      </c>
      <c r="L205" s="8" t="s">
        <v>487</v>
      </c>
      <c r="M205" s="9" t="s">
        <v>456</v>
      </c>
      <c r="N205" s="9">
        <v>100</v>
      </c>
      <c r="O205" s="9" t="s">
        <v>462</v>
      </c>
      <c r="P205" s="10">
        <v>0.01</v>
      </c>
      <c r="Q205" s="10">
        <v>0.3</v>
      </c>
      <c r="R205" s="8"/>
      <c r="S205" s="9" t="s">
        <v>457</v>
      </c>
      <c r="T205" s="7" t="s">
        <v>490</v>
      </c>
    </row>
    <row r="206" spans="1:20" ht="71" thickBot="1" x14ac:dyDescent="0.3">
      <c r="A206" s="15">
        <v>139039092</v>
      </c>
      <c r="B206" s="15" t="e">
        <f>+VLOOKUP(A206,'BASE CLIENTE'!$A$2:$B$88,2,FALSE)</f>
        <v>#N/A</v>
      </c>
      <c r="C206" s="7" t="s">
        <v>799</v>
      </c>
      <c r="D206" s="7" t="s">
        <v>800</v>
      </c>
      <c r="E206" s="7" t="s">
        <v>801</v>
      </c>
      <c r="F206" s="7" t="s">
        <v>451</v>
      </c>
      <c r="G206" s="7" t="s">
        <v>489</v>
      </c>
      <c r="H206" s="7" t="s">
        <v>489</v>
      </c>
      <c r="I206" s="7" t="s">
        <v>489</v>
      </c>
      <c r="J206" s="8" t="s">
        <v>498</v>
      </c>
      <c r="K206" s="8" t="s">
        <v>499</v>
      </c>
      <c r="L206" s="8" t="s">
        <v>803</v>
      </c>
      <c r="M206" s="9" t="s">
        <v>501</v>
      </c>
      <c r="N206" s="9">
        <v>85</v>
      </c>
      <c r="O206" s="9" t="s">
        <v>462</v>
      </c>
      <c r="P206" s="10">
        <v>0</v>
      </c>
      <c r="Q206" s="10">
        <v>0.15</v>
      </c>
      <c r="R206" s="8"/>
      <c r="S206" s="9" t="s">
        <v>457</v>
      </c>
      <c r="T206" s="7" t="s">
        <v>490</v>
      </c>
    </row>
    <row r="207" spans="1:20" ht="21" thickBot="1" x14ac:dyDescent="0.3">
      <c r="A207" s="15">
        <v>100172798</v>
      </c>
      <c r="B207" s="15" t="e">
        <f>+VLOOKUP(A207,'BASE CLIENTE'!$A$2:$B$88,2,FALSE)</f>
        <v>#N/A</v>
      </c>
      <c r="C207" s="7" t="s">
        <v>173</v>
      </c>
      <c r="D207" s="7" t="s">
        <v>804</v>
      </c>
      <c r="E207" s="7" t="s">
        <v>805</v>
      </c>
      <c r="F207" s="7" t="s">
        <v>451</v>
      </c>
      <c r="G207" s="7" t="s">
        <v>489</v>
      </c>
      <c r="H207" s="7" t="s">
        <v>489</v>
      </c>
      <c r="I207" s="7" t="s">
        <v>489</v>
      </c>
      <c r="J207" s="8" t="s">
        <v>478</v>
      </c>
      <c r="K207" s="8" t="s">
        <v>478</v>
      </c>
      <c r="L207" s="8" t="s">
        <v>479</v>
      </c>
      <c r="M207" s="9" t="s">
        <v>456</v>
      </c>
      <c r="N207" s="9">
        <v>100</v>
      </c>
      <c r="O207" s="9" t="s">
        <v>462</v>
      </c>
      <c r="P207" s="10">
        <v>0.01</v>
      </c>
      <c r="Q207" s="10">
        <v>0.3</v>
      </c>
      <c r="R207" s="8"/>
      <c r="S207" s="9" t="s">
        <v>457</v>
      </c>
      <c r="T207" s="7" t="s">
        <v>682</v>
      </c>
    </row>
    <row r="208" spans="1:20" ht="31" thickBot="1" x14ac:dyDescent="0.3">
      <c r="A208" s="15">
        <v>100172798</v>
      </c>
      <c r="B208" s="15" t="e">
        <f>+VLOOKUP(A208,'BASE CLIENTE'!$A$2:$B$88,2,FALSE)</f>
        <v>#N/A</v>
      </c>
      <c r="C208" s="7" t="s">
        <v>173</v>
      </c>
      <c r="D208" s="7" t="s">
        <v>804</v>
      </c>
      <c r="E208" s="7" t="s">
        <v>805</v>
      </c>
      <c r="F208" s="7" t="s">
        <v>451</v>
      </c>
      <c r="G208" s="7" t="s">
        <v>489</v>
      </c>
      <c r="H208" s="7" t="s">
        <v>489</v>
      </c>
      <c r="I208" s="7" t="s">
        <v>489</v>
      </c>
      <c r="J208" s="8" t="s">
        <v>491</v>
      </c>
      <c r="K208" s="8" t="s">
        <v>806</v>
      </c>
      <c r="L208" s="8" t="s">
        <v>807</v>
      </c>
      <c r="M208" s="9" t="s">
        <v>456</v>
      </c>
      <c r="N208" s="9">
        <v>100</v>
      </c>
      <c r="O208" s="9" t="s">
        <v>462</v>
      </c>
      <c r="P208" s="10">
        <v>0</v>
      </c>
      <c r="Q208" s="10">
        <v>0.1</v>
      </c>
      <c r="R208" s="8"/>
      <c r="S208" s="9" t="s">
        <v>457</v>
      </c>
      <c r="T208" s="7" t="s">
        <v>682</v>
      </c>
    </row>
    <row r="209" spans="1:20" ht="71" thickBot="1" x14ac:dyDescent="0.3">
      <c r="A209" s="15">
        <v>100172798</v>
      </c>
      <c r="B209" s="15" t="e">
        <f>+VLOOKUP(A209,'BASE CLIENTE'!$A$2:$B$88,2,FALSE)</f>
        <v>#N/A</v>
      </c>
      <c r="C209" s="7" t="s">
        <v>173</v>
      </c>
      <c r="D209" s="7" t="s">
        <v>804</v>
      </c>
      <c r="E209" s="7" t="s">
        <v>805</v>
      </c>
      <c r="F209" s="7" t="s">
        <v>451</v>
      </c>
      <c r="G209" s="7" t="s">
        <v>489</v>
      </c>
      <c r="H209" s="7" t="s">
        <v>489</v>
      </c>
      <c r="I209" s="7" t="s">
        <v>489</v>
      </c>
      <c r="J209" s="8" t="s">
        <v>685</v>
      </c>
      <c r="K209" s="8" t="s">
        <v>808</v>
      </c>
      <c r="L209" s="8" t="s">
        <v>809</v>
      </c>
      <c r="M209" s="9" t="s">
        <v>497</v>
      </c>
      <c r="N209" s="9">
        <v>90</v>
      </c>
      <c r="O209" s="9" t="s">
        <v>462</v>
      </c>
      <c r="P209" s="10">
        <v>0</v>
      </c>
      <c r="Q209" s="10">
        <v>0.15</v>
      </c>
      <c r="R209" s="8"/>
      <c r="S209" s="9" t="s">
        <v>457</v>
      </c>
      <c r="T209" s="7" t="s">
        <v>682</v>
      </c>
    </row>
    <row r="210" spans="1:20" ht="21" thickBot="1" x14ac:dyDescent="0.3">
      <c r="A210" s="15">
        <v>100172798</v>
      </c>
      <c r="B210" s="15" t="e">
        <f>+VLOOKUP(A210,'BASE CLIENTE'!$A$2:$B$88,2,FALSE)</f>
        <v>#N/A</v>
      </c>
      <c r="C210" s="7" t="s">
        <v>173</v>
      </c>
      <c r="D210" s="7" t="s">
        <v>804</v>
      </c>
      <c r="E210" s="7" t="s">
        <v>805</v>
      </c>
      <c r="F210" s="7" t="s">
        <v>451</v>
      </c>
      <c r="G210" s="7" t="s">
        <v>489</v>
      </c>
      <c r="H210" s="7" t="s">
        <v>489</v>
      </c>
      <c r="I210" s="7" t="s">
        <v>489</v>
      </c>
      <c r="J210" s="8" t="s">
        <v>486</v>
      </c>
      <c r="K210" s="8" t="s">
        <v>486</v>
      </c>
      <c r="L210" s="8" t="s">
        <v>487</v>
      </c>
      <c r="M210" s="9" t="s">
        <v>456</v>
      </c>
      <c r="N210" s="9">
        <v>100</v>
      </c>
      <c r="O210" s="9" t="s">
        <v>462</v>
      </c>
      <c r="P210" s="10">
        <v>0.01</v>
      </c>
      <c r="Q210" s="10">
        <v>0.3</v>
      </c>
      <c r="R210" s="8"/>
      <c r="S210" s="9" t="s">
        <v>457</v>
      </c>
      <c r="T210" s="7" t="s">
        <v>682</v>
      </c>
    </row>
    <row r="211" spans="1:20" ht="71" thickBot="1" x14ac:dyDescent="0.3">
      <c r="A211" s="15">
        <v>100172798</v>
      </c>
      <c r="B211" s="15" t="e">
        <f>+VLOOKUP(A211,'BASE CLIENTE'!$A$2:$B$88,2,FALSE)</f>
        <v>#N/A</v>
      </c>
      <c r="C211" s="7" t="s">
        <v>173</v>
      </c>
      <c r="D211" s="7" t="s">
        <v>804</v>
      </c>
      <c r="E211" s="7" t="s">
        <v>805</v>
      </c>
      <c r="F211" s="7" t="s">
        <v>451</v>
      </c>
      <c r="G211" s="7" t="s">
        <v>489</v>
      </c>
      <c r="H211" s="7" t="s">
        <v>489</v>
      </c>
      <c r="I211" s="7" t="s">
        <v>489</v>
      </c>
      <c r="J211" s="8" t="s">
        <v>688</v>
      </c>
      <c r="K211" s="8" t="s">
        <v>810</v>
      </c>
      <c r="L211" s="8" t="s">
        <v>811</v>
      </c>
      <c r="M211" s="9" t="s">
        <v>501</v>
      </c>
      <c r="N211" s="9">
        <v>85</v>
      </c>
      <c r="O211" s="9" t="s">
        <v>462</v>
      </c>
      <c r="P211" s="10">
        <v>0</v>
      </c>
      <c r="Q211" s="10">
        <v>0.15</v>
      </c>
      <c r="R211" s="8"/>
      <c r="S211" s="9" t="s">
        <v>457</v>
      </c>
      <c r="T211" s="7" t="s">
        <v>682</v>
      </c>
    </row>
    <row r="212" spans="1:20" ht="21" thickBot="1" x14ac:dyDescent="0.3">
      <c r="A212" s="15">
        <v>158998114</v>
      </c>
      <c r="B212" s="15" t="e">
        <f>+VLOOKUP(A212,'BASE CLIENTE'!$A$2:$B$88,2,FALSE)</f>
        <v>#N/A</v>
      </c>
      <c r="C212" s="7" t="s">
        <v>812</v>
      </c>
      <c r="D212" s="7" t="s">
        <v>813</v>
      </c>
      <c r="E212" s="7" t="s">
        <v>814</v>
      </c>
      <c r="F212" s="7" t="s">
        <v>451</v>
      </c>
      <c r="G212" s="7" t="s">
        <v>815</v>
      </c>
      <c r="H212" s="7" t="s">
        <v>815</v>
      </c>
      <c r="I212" s="7" t="s">
        <v>815</v>
      </c>
      <c r="J212" s="8" t="s">
        <v>478</v>
      </c>
      <c r="K212" s="8" t="s">
        <v>478</v>
      </c>
      <c r="L212" s="8" t="s">
        <v>479</v>
      </c>
      <c r="M212" s="9" t="s">
        <v>456</v>
      </c>
      <c r="N212" s="9">
        <v>100</v>
      </c>
      <c r="O212" s="9" t="s">
        <v>462</v>
      </c>
      <c r="P212" s="10">
        <v>0.01</v>
      </c>
      <c r="Q212" s="10">
        <v>0.3</v>
      </c>
      <c r="R212" s="8"/>
      <c r="S212" s="9" t="s">
        <v>457</v>
      </c>
      <c r="T212" s="7" t="s">
        <v>529</v>
      </c>
    </row>
    <row r="213" spans="1:20" ht="31" thickBot="1" x14ac:dyDescent="0.3">
      <c r="A213" s="15">
        <v>158998114</v>
      </c>
      <c r="B213" s="15" t="e">
        <f>+VLOOKUP(A213,'BASE CLIENTE'!$A$2:$B$88,2,FALSE)</f>
        <v>#N/A</v>
      </c>
      <c r="C213" s="7" t="s">
        <v>812</v>
      </c>
      <c r="D213" s="7" t="s">
        <v>813</v>
      </c>
      <c r="E213" s="7" t="s">
        <v>814</v>
      </c>
      <c r="F213" s="7" t="s">
        <v>451</v>
      </c>
      <c r="G213" s="7" t="s">
        <v>815</v>
      </c>
      <c r="H213" s="7" t="s">
        <v>815</v>
      </c>
      <c r="I213" s="7" t="s">
        <v>815</v>
      </c>
      <c r="J213" s="8" t="s">
        <v>491</v>
      </c>
      <c r="K213" s="8" t="s">
        <v>492</v>
      </c>
      <c r="L213" s="8" t="s">
        <v>514</v>
      </c>
      <c r="M213" s="9" t="s">
        <v>456</v>
      </c>
      <c r="N213" s="9">
        <v>0</v>
      </c>
      <c r="O213" s="9" t="s">
        <v>442</v>
      </c>
      <c r="P213" s="10">
        <v>0</v>
      </c>
      <c r="Q213" s="10">
        <v>0.15</v>
      </c>
      <c r="R213" s="8"/>
      <c r="S213" s="9" t="s">
        <v>457</v>
      </c>
      <c r="T213" s="7" t="s">
        <v>529</v>
      </c>
    </row>
    <row r="214" spans="1:20" ht="71" thickBot="1" x14ac:dyDescent="0.3">
      <c r="A214" s="15">
        <v>158998114</v>
      </c>
      <c r="B214" s="15" t="e">
        <f>+VLOOKUP(A214,'BASE CLIENTE'!$A$2:$B$88,2,FALSE)</f>
        <v>#N/A</v>
      </c>
      <c r="C214" s="7" t="s">
        <v>812</v>
      </c>
      <c r="D214" s="7" t="s">
        <v>813</v>
      </c>
      <c r="E214" s="7" t="s">
        <v>814</v>
      </c>
      <c r="F214" s="7" t="s">
        <v>451</v>
      </c>
      <c r="G214" s="7" t="s">
        <v>815</v>
      </c>
      <c r="H214" s="7" t="s">
        <v>815</v>
      </c>
      <c r="I214" s="7" t="s">
        <v>815</v>
      </c>
      <c r="J214" s="8" t="s">
        <v>816</v>
      </c>
      <c r="K214" s="8" t="s">
        <v>817</v>
      </c>
      <c r="L214" s="8" t="s">
        <v>818</v>
      </c>
      <c r="M214" s="9" t="s">
        <v>456</v>
      </c>
      <c r="N214" s="9">
        <v>100</v>
      </c>
      <c r="O214" s="9" t="s">
        <v>462</v>
      </c>
      <c r="P214" s="10">
        <v>0</v>
      </c>
      <c r="Q214" s="10">
        <v>0.1</v>
      </c>
      <c r="R214" s="8"/>
      <c r="S214" s="9" t="s">
        <v>457</v>
      </c>
      <c r="T214" s="7" t="s">
        <v>529</v>
      </c>
    </row>
    <row r="215" spans="1:20" ht="21" thickBot="1" x14ac:dyDescent="0.3">
      <c r="A215" s="15">
        <v>158998114</v>
      </c>
      <c r="B215" s="15" t="e">
        <f>+VLOOKUP(A215,'BASE CLIENTE'!$A$2:$B$88,2,FALSE)</f>
        <v>#N/A</v>
      </c>
      <c r="C215" s="7" t="s">
        <v>812</v>
      </c>
      <c r="D215" s="7" t="s">
        <v>813</v>
      </c>
      <c r="E215" s="7" t="s">
        <v>814</v>
      </c>
      <c r="F215" s="7" t="s">
        <v>451</v>
      </c>
      <c r="G215" s="7" t="s">
        <v>815</v>
      </c>
      <c r="H215" s="7" t="s">
        <v>815</v>
      </c>
      <c r="I215" s="7" t="s">
        <v>815</v>
      </c>
      <c r="J215" s="8" t="s">
        <v>486</v>
      </c>
      <c r="K215" s="8" t="s">
        <v>486</v>
      </c>
      <c r="L215" s="8" t="s">
        <v>487</v>
      </c>
      <c r="M215" s="9" t="s">
        <v>456</v>
      </c>
      <c r="N215" s="9">
        <v>100</v>
      </c>
      <c r="O215" s="9" t="s">
        <v>462</v>
      </c>
      <c r="P215" s="10">
        <v>0.01</v>
      </c>
      <c r="Q215" s="10">
        <v>0.3</v>
      </c>
      <c r="R215" s="8"/>
      <c r="S215" s="9" t="s">
        <v>457</v>
      </c>
      <c r="T215" s="7" t="s">
        <v>529</v>
      </c>
    </row>
    <row r="216" spans="1:20" ht="81" thickBot="1" x14ac:dyDescent="0.3">
      <c r="A216" s="15">
        <v>158998114</v>
      </c>
      <c r="B216" s="15" t="e">
        <f>+VLOOKUP(A216,'BASE CLIENTE'!$A$2:$B$88,2,FALSE)</f>
        <v>#N/A</v>
      </c>
      <c r="C216" s="7" t="s">
        <v>812</v>
      </c>
      <c r="D216" s="7" t="s">
        <v>813</v>
      </c>
      <c r="E216" s="7" t="s">
        <v>814</v>
      </c>
      <c r="F216" s="7" t="s">
        <v>451</v>
      </c>
      <c r="G216" s="7" t="s">
        <v>815</v>
      </c>
      <c r="H216" s="7" t="s">
        <v>815</v>
      </c>
      <c r="I216" s="7" t="s">
        <v>815</v>
      </c>
      <c r="J216" s="8" t="s">
        <v>688</v>
      </c>
      <c r="K216" s="8" t="s">
        <v>819</v>
      </c>
      <c r="L216" s="8" t="s">
        <v>820</v>
      </c>
      <c r="M216" s="9" t="s">
        <v>456</v>
      </c>
      <c r="N216" s="9">
        <v>100</v>
      </c>
      <c r="O216" s="9" t="s">
        <v>462</v>
      </c>
      <c r="P216" s="10">
        <v>0</v>
      </c>
      <c r="Q216" s="10">
        <v>0.15</v>
      </c>
      <c r="R216" s="8"/>
      <c r="S216" s="9" t="s">
        <v>457</v>
      </c>
      <c r="T216" s="7" t="s">
        <v>529</v>
      </c>
    </row>
    <row r="217" spans="1:20" ht="21" thickBot="1" x14ac:dyDescent="0.3">
      <c r="A217" s="15">
        <v>73122813</v>
      </c>
      <c r="B217" s="15" t="str">
        <f>+VLOOKUP(A217,'BASE CLIENTE'!$A$2:$B$88,2,FALSE)</f>
        <v>ROXANA DEL CARMEN</v>
      </c>
      <c r="C217" s="7" t="s">
        <v>45</v>
      </c>
      <c r="D217" s="7" t="s">
        <v>821</v>
      </c>
      <c r="E217" s="7" t="s">
        <v>244</v>
      </c>
      <c r="F217" s="7" t="s">
        <v>451</v>
      </c>
      <c r="G217" s="7" t="s">
        <v>489</v>
      </c>
      <c r="H217" s="7" t="s">
        <v>489</v>
      </c>
      <c r="I217" s="7" t="s">
        <v>489</v>
      </c>
      <c r="J217" s="8" t="s">
        <v>478</v>
      </c>
      <c r="K217" s="8" t="s">
        <v>478</v>
      </c>
      <c r="L217" s="8" t="s">
        <v>479</v>
      </c>
      <c r="M217" s="9" t="s">
        <v>456</v>
      </c>
      <c r="N217" s="9">
        <v>100</v>
      </c>
      <c r="O217" s="9" t="s">
        <v>462</v>
      </c>
      <c r="P217" s="10">
        <v>0.01</v>
      </c>
      <c r="Q217" s="10">
        <v>0.3</v>
      </c>
      <c r="R217" s="8"/>
      <c r="S217" s="9" t="s">
        <v>457</v>
      </c>
      <c r="T217" s="7" t="s">
        <v>602</v>
      </c>
    </row>
    <row r="218" spans="1:20" ht="31" thickBot="1" x14ac:dyDescent="0.3">
      <c r="A218" s="15">
        <v>73122813</v>
      </c>
      <c r="B218" s="15" t="str">
        <f>+VLOOKUP(A218,'BASE CLIENTE'!$A$2:$B$88,2,FALSE)</f>
        <v>ROXANA DEL CARMEN</v>
      </c>
      <c r="C218" s="7" t="s">
        <v>45</v>
      </c>
      <c r="D218" s="7" t="s">
        <v>821</v>
      </c>
      <c r="E218" s="7" t="s">
        <v>244</v>
      </c>
      <c r="F218" s="7" t="s">
        <v>451</v>
      </c>
      <c r="G218" s="7" t="s">
        <v>489</v>
      </c>
      <c r="H218" s="7" t="s">
        <v>489</v>
      </c>
      <c r="I218" s="7" t="s">
        <v>489</v>
      </c>
      <c r="J218" s="8" t="s">
        <v>491</v>
      </c>
      <c r="K218" s="8" t="s">
        <v>822</v>
      </c>
      <c r="L218" s="8" t="s">
        <v>823</v>
      </c>
      <c r="M218" s="9" t="s">
        <v>456</v>
      </c>
      <c r="N218" s="9">
        <v>100</v>
      </c>
      <c r="O218" s="9" t="s">
        <v>442</v>
      </c>
      <c r="P218" s="10">
        <v>0</v>
      </c>
      <c r="Q218" s="10">
        <v>0.15</v>
      </c>
      <c r="R218" s="8"/>
      <c r="S218" s="9" t="s">
        <v>457</v>
      </c>
      <c r="T218" s="7" t="s">
        <v>602</v>
      </c>
    </row>
    <row r="219" spans="1:20" ht="61" thickBot="1" x14ac:dyDescent="0.3">
      <c r="A219" s="15">
        <v>73122813</v>
      </c>
      <c r="B219" s="15" t="str">
        <f>+VLOOKUP(A219,'BASE CLIENTE'!$A$2:$B$88,2,FALSE)</f>
        <v>ROXANA DEL CARMEN</v>
      </c>
      <c r="C219" s="7" t="s">
        <v>45</v>
      </c>
      <c r="D219" s="7" t="s">
        <v>821</v>
      </c>
      <c r="E219" s="7" t="s">
        <v>244</v>
      </c>
      <c r="F219" s="7" t="s">
        <v>451</v>
      </c>
      <c r="G219" s="7" t="s">
        <v>489</v>
      </c>
      <c r="H219" s="7" t="s">
        <v>489</v>
      </c>
      <c r="I219" s="7" t="s">
        <v>489</v>
      </c>
      <c r="J219" s="8" t="s">
        <v>494</v>
      </c>
      <c r="K219" s="8" t="s">
        <v>603</v>
      </c>
      <c r="L219" s="8" t="s">
        <v>623</v>
      </c>
      <c r="M219" s="9" t="s">
        <v>456</v>
      </c>
      <c r="N219" s="9">
        <v>100</v>
      </c>
      <c r="O219" s="9" t="s">
        <v>462</v>
      </c>
      <c r="P219" s="10">
        <v>0</v>
      </c>
      <c r="Q219" s="10">
        <v>0.15</v>
      </c>
      <c r="R219" s="8"/>
      <c r="S219" s="9" t="s">
        <v>457</v>
      </c>
      <c r="T219" s="7" t="s">
        <v>602</v>
      </c>
    </row>
    <row r="220" spans="1:20" ht="21" thickBot="1" x14ac:dyDescent="0.3">
      <c r="A220" s="15">
        <v>73122813</v>
      </c>
      <c r="B220" s="15" t="str">
        <f>+VLOOKUP(A220,'BASE CLIENTE'!$A$2:$B$88,2,FALSE)</f>
        <v>ROXANA DEL CARMEN</v>
      </c>
      <c r="C220" s="7" t="s">
        <v>45</v>
      </c>
      <c r="D220" s="7" t="s">
        <v>821</v>
      </c>
      <c r="E220" s="7" t="s">
        <v>244</v>
      </c>
      <c r="F220" s="7" t="s">
        <v>451</v>
      </c>
      <c r="G220" s="7" t="s">
        <v>489</v>
      </c>
      <c r="H220" s="7" t="s">
        <v>489</v>
      </c>
      <c r="I220" s="7" t="s">
        <v>489</v>
      </c>
      <c r="J220" s="8" t="s">
        <v>486</v>
      </c>
      <c r="K220" s="8" t="s">
        <v>486</v>
      </c>
      <c r="L220" s="8" t="s">
        <v>487</v>
      </c>
      <c r="M220" s="9" t="s">
        <v>456</v>
      </c>
      <c r="N220" s="9">
        <v>100</v>
      </c>
      <c r="O220" s="9" t="s">
        <v>462</v>
      </c>
      <c r="P220" s="10">
        <v>0.01</v>
      </c>
      <c r="Q220" s="10">
        <v>0.3</v>
      </c>
      <c r="R220" s="8"/>
      <c r="S220" s="9" t="s">
        <v>457</v>
      </c>
      <c r="T220" s="7" t="s">
        <v>602</v>
      </c>
    </row>
    <row r="221" spans="1:20" ht="51" thickBot="1" x14ac:dyDescent="0.3">
      <c r="A221" s="15">
        <v>73122813</v>
      </c>
      <c r="B221" s="15" t="str">
        <f>+VLOOKUP(A221,'BASE CLIENTE'!$A$2:$B$88,2,FALSE)</f>
        <v>ROXANA DEL CARMEN</v>
      </c>
      <c r="C221" s="7" t="s">
        <v>45</v>
      </c>
      <c r="D221" s="7" t="s">
        <v>821</v>
      </c>
      <c r="E221" s="7" t="s">
        <v>244</v>
      </c>
      <c r="F221" s="7" t="s">
        <v>451</v>
      </c>
      <c r="G221" s="7" t="s">
        <v>489</v>
      </c>
      <c r="H221" s="7" t="s">
        <v>489</v>
      </c>
      <c r="I221" s="7" t="s">
        <v>489</v>
      </c>
      <c r="J221" s="8" t="s">
        <v>498</v>
      </c>
      <c r="K221" s="8" t="s">
        <v>606</v>
      </c>
      <c r="L221" s="8" t="s">
        <v>629</v>
      </c>
      <c r="M221" s="9" t="s">
        <v>497</v>
      </c>
      <c r="N221" s="9">
        <v>100</v>
      </c>
      <c r="O221" s="9" t="s">
        <v>462</v>
      </c>
      <c r="P221" s="10">
        <v>0</v>
      </c>
      <c r="Q221" s="10">
        <v>0.1</v>
      </c>
      <c r="R221" s="8"/>
      <c r="S221" s="9" t="s">
        <v>457</v>
      </c>
      <c r="T221" s="7" t="s">
        <v>602</v>
      </c>
    </row>
    <row r="222" spans="1:20" ht="21" thickBot="1" x14ac:dyDescent="0.3">
      <c r="A222" s="15">
        <v>160922710</v>
      </c>
      <c r="B222" s="15" t="e">
        <f>+VLOOKUP(A222,'BASE CLIENTE'!$A$2:$B$88,2,FALSE)</f>
        <v>#N/A</v>
      </c>
      <c r="C222" s="7" t="s">
        <v>824</v>
      </c>
      <c r="D222" s="7" t="s">
        <v>825</v>
      </c>
      <c r="E222" s="7" t="s">
        <v>826</v>
      </c>
      <c r="F222" s="7" t="s">
        <v>451</v>
      </c>
      <c r="G222" s="7" t="s">
        <v>827</v>
      </c>
      <c r="H222" s="7" t="s">
        <v>827</v>
      </c>
      <c r="I222" s="7" t="s">
        <v>827</v>
      </c>
      <c r="J222" s="8" t="s">
        <v>478</v>
      </c>
      <c r="K222" s="8" t="s">
        <v>478</v>
      </c>
      <c r="L222" s="8" t="s">
        <v>479</v>
      </c>
      <c r="M222" s="9" t="s">
        <v>456</v>
      </c>
      <c r="N222" s="9">
        <v>100</v>
      </c>
      <c r="O222" s="9" t="s">
        <v>462</v>
      </c>
      <c r="P222" s="10">
        <v>0.01</v>
      </c>
      <c r="Q222" s="10">
        <v>0.3</v>
      </c>
      <c r="R222" s="8"/>
      <c r="S222" s="9" t="s">
        <v>457</v>
      </c>
      <c r="T222" s="7" t="s">
        <v>828</v>
      </c>
    </row>
    <row r="223" spans="1:20" ht="41" thickBot="1" x14ac:dyDescent="0.3">
      <c r="A223" s="15">
        <v>160922710</v>
      </c>
      <c r="B223" s="15" t="e">
        <f>+VLOOKUP(A223,'BASE CLIENTE'!$A$2:$B$88,2,FALSE)</f>
        <v>#N/A</v>
      </c>
      <c r="C223" s="7" t="s">
        <v>824</v>
      </c>
      <c r="D223" s="7" t="s">
        <v>825</v>
      </c>
      <c r="E223" s="7" t="s">
        <v>826</v>
      </c>
      <c r="F223" s="7" t="s">
        <v>451</v>
      </c>
      <c r="G223" s="7" t="s">
        <v>827</v>
      </c>
      <c r="H223" s="7" t="s">
        <v>827</v>
      </c>
      <c r="I223" s="7" t="s">
        <v>827</v>
      </c>
      <c r="J223" s="8" t="s">
        <v>829</v>
      </c>
      <c r="K223" s="8" t="s">
        <v>830</v>
      </c>
      <c r="L223" s="8" t="s">
        <v>831</v>
      </c>
      <c r="M223" s="9" t="s">
        <v>456</v>
      </c>
      <c r="N223" s="9">
        <v>100</v>
      </c>
      <c r="O223" s="9" t="s">
        <v>462</v>
      </c>
      <c r="P223" s="10">
        <v>0</v>
      </c>
      <c r="Q223" s="10">
        <v>0.15</v>
      </c>
      <c r="R223" s="8"/>
      <c r="S223" s="9" t="s">
        <v>457</v>
      </c>
      <c r="T223" s="7" t="s">
        <v>828</v>
      </c>
    </row>
    <row r="224" spans="1:20" ht="21" thickBot="1" x14ac:dyDescent="0.3">
      <c r="A224" s="15">
        <v>160922710</v>
      </c>
      <c r="B224" s="15" t="e">
        <f>+VLOOKUP(A224,'BASE CLIENTE'!$A$2:$B$88,2,FALSE)</f>
        <v>#N/A</v>
      </c>
      <c r="C224" s="7" t="s">
        <v>824</v>
      </c>
      <c r="D224" s="7" t="s">
        <v>825</v>
      </c>
      <c r="E224" s="7" t="s">
        <v>826</v>
      </c>
      <c r="F224" s="7" t="s">
        <v>451</v>
      </c>
      <c r="G224" s="7" t="s">
        <v>827</v>
      </c>
      <c r="H224" s="7" t="s">
        <v>827</v>
      </c>
      <c r="I224" s="7" t="s">
        <v>827</v>
      </c>
      <c r="J224" s="8" t="s">
        <v>486</v>
      </c>
      <c r="K224" s="8" t="s">
        <v>486</v>
      </c>
      <c r="L224" s="8" t="s">
        <v>487</v>
      </c>
      <c r="M224" s="9" t="s">
        <v>456</v>
      </c>
      <c r="N224" s="9">
        <v>100</v>
      </c>
      <c r="O224" s="9" t="s">
        <v>462</v>
      </c>
      <c r="P224" s="10">
        <v>0.01</v>
      </c>
      <c r="Q224" s="10">
        <v>0.3</v>
      </c>
      <c r="R224" s="8"/>
      <c r="S224" s="9" t="s">
        <v>457</v>
      </c>
      <c r="T224" s="7" t="s">
        <v>828</v>
      </c>
    </row>
    <row r="225" spans="1:20" ht="41" thickBot="1" x14ac:dyDescent="0.3">
      <c r="A225" s="15">
        <v>160922710</v>
      </c>
      <c r="B225" s="15" t="e">
        <f>+VLOOKUP(A225,'BASE CLIENTE'!$A$2:$B$88,2,FALSE)</f>
        <v>#N/A</v>
      </c>
      <c r="C225" s="7" t="s">
        <v>824</v>
      </c>
      <c r="D225" s="7" t="s">
        <v>825</v>
      </c>
      <c r="E225" s="7" t="s">
        <v>826</v>
      </c>
      <c r="F225" s="7" t="s">
        <v>451</v>
      </c>
      <c r="G225" s="7" t="s">
        <v>827</v>
      </c>
      <c r="H225" s="7" t="s">
        <v>827</v>
      </c>
      <c r="I225" s="7" t="s">
        <v>827</v>
      </c>
      <c r="J225" s="8" t="s">
        <v>832</v>
      </c>
      <c r="K225" s="8" t="s">
        <v>833</v>
      </c>
      <c r="L225" s="8" t="s">
        <v>834</v>
      </c>
      <c r="M225" s="9" t="s">
        <v>456</v>
      </c>
      <c r="N225" s="9">
        <v>10</v>
      </c>
      <c r="O225" s="9" t="s">
        <v>442</v>
      </c>
      <c r="P225" s="10">
        <v>0</v>
      </c>
      <c r="Q225" s="10">
        <v>0.15</v>
      </c>
      <c r="R225" s="8"/>
      <c r="S225" s="9" t="s">
        <v>457</v>
      </c>
      <c r="T225" s="7" t="s">
        <v>828</v>
      </c>
    </row>
    <row r="226" spans="1:20" ht="51" thickBot="1" x14ac:dyDescent="0.3">
      <c r="A226" s="15">
        <v>160922710</v>
      </c>
      <c r="B226" s="15" t="e">
        <f>+VLOOKUP(A226,'BASE CLIENTE'!$A$2:$B$88,2,FALSE)</f>
        <v>#N/A</v>
      </c>
      <c r="C226" s="7" t="s">
        <v>824</v>
      </c>
      <c r="D226" s="7" t="s">
        <v>825</v>
      </c>
      <c r="E226" s="7" t="s">
        <v>826</v>
      </c>
      <c r="F226" s="7" t="s">
        <v>451</v>
      </c>
      <c r="G226" s="7" t="s">
        <v>827</v>
      </c>
      <c r="H226" s="7" t="s">
        <v>827</v>
      </c>
      <c r="I226" s="7" t="s">
        <v>827</v>
      </c>
      <c r="J226" s="8" t="s">
        <v>835</v>
      </c>
      <c r="K226" s="8" t="s">
        <v>836</v>
      </c>
      <c r="L226" s="8" t="s">
        <v>837</v>
      </c>
      <c r="M226" s="9" t="s">
        <v>456</v>
      </c>
      <c r="N226" s="9">
        <v>100</v>
      </c>
      <c r="O226" s="9" t="s">
        <v>462</v>
      </c>
      <c r="P226" s="10">
        <v>0</v>
      </c>
      <c r="Q226" s="10">
        <v>0.1</v>
      </c>
      <c r="R226" s="8"/>
      <c r="S226" s="9" t="s">
        <v>457</v>
      </c>
      <c r="T226" s="7" t="s">
        <v>828</v>
      </c>
    </row>
    <row r="227" spans="1:20" ht="21" thickBot="1" x14ac:dyDescent="0.3">
      <c r="A227" s="15">
        <v>116207109</v>
      </c>
      <c r="B227" s="15" t="str">
        <f>+VLOOKUP(A227,'BASE CLIENTE'!$A$2:$B$88,2,FALSE)</f>
        <v>CYNTHIA SCARLETTE</v>
      </c>
      <c r="C227" s="7" t="s">
        <v>58</v>
      </c>
      <c r="D227" s="7" t="s">
        <v>838</v>
      </c>
      <c r="E227" s="7" t="s">
        <v>249</v>
      </c>
      <c r="F227" s="7" t="s">
        <v>451</v>
      </c>
      <c r="G227" s="7" t="s">
        <v>489</v>
      </c>
      <c r="H227" s="7" t="s">
        <v>489</v>
      </c>
      <c r="I227" s="7" t="s">
        <v>489</v>
      </c>
      <c r="J227" s="8" t="s">
        <v>478</v>
      </c>
      <c r="K227" s="8" t="s">
        <v>478</v>
      </c>
      <c r="L227" s="8" t="s">
        <v>479</v>
      </c>
      <c r="M227" s="9" t="s">
        <v>456</v>
      </c>
      <c r="N227" s="9">
        <v>100</v>
      </c>
      <c r="O227" s="9" t="s">
        <v>462</v>
      </c>
      <c r="P227" s="10">
        <v>0.01</v>
      </c>
      <c r="Q227" s="10">
        <v>0.3</v>
      </c>
      <c r="R227" s="8"/>
      <c r="S227" s="9" t="s">
        <v>457</v>
      </c>
      <c r="T227" s="7" t="s">
        <v>839</v>
      </c>
    </row>
    <row r="228" spans="1:20" ht="31" thickBot="1" x14ac:dyDescent="0.3">
      <c r="A228" s="15">
        <v>116207109</v>
      </c>
      <c r="B228" s="15" t="str">
        <f>+VLOOKUP(A228,'BASE CLIENTE'!$A$2:$B$88,2,FALSE)</f>
        <v>CYNTHIA SCARLETTE</v>
      </c>
      <c r="C228" s="7" t="s">
        <v>58</v>
      </c>
      <c r="D228" s="7" t="s">
        <v>838</v>
      </c>
      <c r="E228" s="7" t="s">
        <v>249</v>
      </c>
      <c r="F228" s="7" t="s">
        <v>451</v>
      </c>
      <c r="G228" s="7" t="s">
        <v>489</v>
      </c>
      <c r="H228" s="7" t="s">
        <v>489</v>
      </c>
      <c r="I228" s="7" t="s">
        <v>489</v>
      </c>
      <c r="J228" s="8" t="s">
        <v>491</v>
      </c>
      <c r="K228" s="8" t="s">
        <v>492</v>
      </c>
      <c r="L228" s="8" t="s">
        <v>514</v>
      </c>
      <c r="M228" s="9" t="s">
        <v>456</v>
      </c>
      <c r="N228" s="9">
        <v>100</v>
      </c>
      <c r="O228" s="9" t="s">
        <v>462</v>
      </c>
      <c r="P228" s="10">
        <v>0.01</v>
      </c>
      <c r="Q228" s="10">
        <v>0.15</v>
      </c>
      <c r="R228" s="8"/>
      <c r="S228" s="9" t="s">
        <v>457</v>
      </c>
      <c r="T228" s="7" t="s">
        <v>839</v>
      </c>
    </row>
    <row r="229" spans="1:20" ht="41" thickBot="1" x14ac:dyDescent="0.3">
      <c r="A229" s="15">
        <v>116207109</v>
      </c>
      <c r="B229" s="15" t="str">
        <f>+VLOOKUP(A229,'BASE CLIENTE'!$A$2:$B$88,2,FALSE)</f>
        <v>CYNTHIA SCARLETTE</v>
      </c>
      <c r="C229" s="7" t="s">
        <v>58</v>
      </c>
      <c r="D229" s="7" t="s">
        <v>838</v>
      </c>
      <c r="E229" s="7" t="s">
        <v>249</v>
      </c>
      <c r="F229" s="7" t="s">
        <v>451</v>
      </c>
      <c r="G229" s="7" t="s">
        <v>489</v>
      </c>
      <c r="H229" s="7" t="s">
        <v>489</v>
      </c>
      <c r="I229" s="7" t="s">
        <v>489</v>
      </c>
      <c r="J229" s="8" t="s">
        <v>494</v>
      </c>
      <c r="K229" s="8" t="s">
        <v>840</v>
      </c>
      <c r="L229" s="8" t="s">
        <v>620</v>
      </c>
      <c r="M229" s="9" t="s">
        <v>497</v>
      </c>
      <c r="N229" s="9">
        <v>2</v>
      </c>
      <c r="O229" s="9" t="s">
        <v>462</v>
      </c>
      <c r="P229" s="10">
        <v>0.01</v>
      </c>
      <c r="Q229" s="10">
        <v>0.1</v>
      </c>
      <c r="R229" s="8"/>
      <c r="S229" s="9" t="s">
        <v>457</v>
      </c>
      <c r="T229" s="7" t="s">
        <v>839</v>
      </c>
    </row>
    <row r="230" spans="1:20" ht="21" thickBot="1" x14ac:dyDescent="0.3">
      <c r="A230" s="15">
        <v>116207109</v>
      </c>
      <c r="B230" s="15" t="str">
        <f>+VLOOKUP(A230,'BASE CLIENTE'!$A$2:$B$88,2,FALSE)</f>
        <v>CYNTHIA SCARLETTE</v>
      </c>
      <c r="C230" s="7" t="s">
        <v>58</v>
      </c>
      <c r="D230" s="7" t="s">
        <v>838</v>
      </c>
      <c r="E230" s="7" t="s">
        <v>249</v>
      </c>
      <c r="F230" s="7" t="s">
        <v>451</v>
      </c>
      <c r="G230" s="7" t="s">
        <v>489</v>
      </c>
      <c r="H230" s="7" t="s">
        <v>489</v>
      </c>
      <c r="I230" s="7" t="s">
        <v>489</v>
      </c>
      <c r="J230" s="8" t="s">
        <v>486</v>
      </c>
      <c r="K230" s="8" t="s">
        <v>486</v>
      </c>
      <c r="L230" s="8" t="s">
        <v>487</v>
      </c>
      <c r="M230" s="9" t="s">
        <v>456</v>
      </c>
      <c r="N230" s="9">
        <v>100</v>
      </c>
      <c r="O230" s="9" t="s">
        <v>462</v>
      </c>
      <c r="P230" s="10">
        <v>0.01</v>
      </c>
      <c r="Q230" s="10">
        <v>0.3</v>
      </c>
      <c r="R230" s="8"/>
      <c r="S230" s="9" t="s">
        <v>457</v>
      </c>
      <c r="T230" s="7" t="s">
        <v>839</v>
      </c>
    </row>
    <row r="231" spans="1:20" ht="61" thickBot="1" x14ac:dyDescent="0.3">
      <c r="A231" s="15">
        <v>116207109</v>
      </c>
      <c r="B231" s="15" t="str">
        <f>+VLOOKUP(A231,'BASE CLIENTE'!$A$2:$B$88,2,FALSE)</f>
        <v>CYNTHIA SCARLETTE</v>
      </c>
      <c r="C231" s="7" t="s">
        <v>58</v>
      </c>
      <c r="D231" s="7" t="s">
        <v>838</v>
      </c>
      <c r="E231" s="7" t="s">
        <v>249</v>
      </c>
      <c r="F231" s="7" t="s">
        <v>451</v>
      </c>
      <c r="G231" s="7" t="s">
        <v>489</v>
      </c>
      <c r="H231" s="7" t="s">
        <v>489</v>
      </c>
      <c r="I231" s="7" t="s">
        <v>489</v>
      </c>
      <c r="J231" s="8" t="s">
        <v>498</v>
      </c>
      <c r="K231" s="8" t="s">
        <v>841</v>
      </c>
      <c r="L231" s="8" t="s">
        <v>842</v>
      </c>
      <c r="M231" s="9" t="s">
        <v>497</v>
      </c>
      <c r="N231" s="9">
        <v>45</v>
      </c>
      <c r="O231" s="9" t="s">
        <v>462</v>
      </c>
      <c r="P231" s="10">
        <v>0.01</v>
      </c>
      <c r="Q231" s="10">
        <v>0.15</v>
      </c>
      <c r="R231" s="8"/>
      <c r="S231" s="9" t="s">
        <v>457</v>
      </c>
      <c r="T231" s="7" t="s">
        <v>839</v>
      </c>
    </row>
    <row r="232" spans="1:20" ht="21" thickBot="1" x14ac:dyDescent="0.3">
      <c r="A232" s="15" t="s">
        <v>379</v>
      </c>
      <c r="B232" s="15" t="str">
        <f>+VLOOKUP(A232,'BASE CLIENTE'!$A$2:$B$88,2,FALSE)</f>
        <v>EDGARD WALTER</v>
      </c>
      <c r="C232" s="7" t="s">
        <v>843</v>
      </c>
      <c r="D232" s="7" t="s">
        <v>844</v>
      </c>
      <c r="E232" s="7" t="s">
        <v>255</v>
      </c>
      <c r="F232" s="7" t="s">
        <v>451</v>
      </c>
      <c r="G232" s="7" t="s">
        <v>489</v>
      </c>
      <c r="H232" s="7" t="s">
        <v>489</v>
      </c>
      <c r="I232" s="7" t="s">
        <v>489</v>
      </c>
      <c r="J232" s="8" t="s">
        <v>478</v>
      </c>
      <c r="K232" s="8" t="s">
        <v>478</v>
      </c>
      <c r="L232" s="8" t="s">
        <v>479</v>
      </c>
      <c r="M232" s="9" t="s">
        <v>456</v>
      </c>
      <c r="N232" s="9">
        <v>100</v>
      </c>
      <c r="O232" s="9" t="s">
        <v>462</v>
      </c>
      <c r="P232" s="10">
        <v>0.01</v>
      </c>
      <c r="Q232" s="10">
        <v>0.3</v>
      </c>
      <c r="R232" s="8"/>
      <c r="S232" s="9" t="s">
        <v>457</v>
      </c>
      <c r="T232" s="7" t="s">
        <v>839</v>
      </c>
    </row>
    <row r="233" spans="1:20" ht="31" thickBot="1" x14ac:dyDescent="0.3">
      <c r="A233" s="15" t="s">
        <v>379</v>
      </c>
      <c r="B233" s="15" t="str">
        <f>+VLOOKUP(A233,'BASE CLIENTE'!$A$2:$B$88,2,FALSE)</f>
        <v>EDGARD WALTER</v>
      </c>
      <c r="C233" s="7" t="s">
        <v>843</v>
      </c>
      <c r="D233" s="7" t="s">
        <v>844</v>
      </c>
      <c r="E233" s="7" t="s">
        <v>255</v>
      </c>
      <c r="F233" s="7" t="s">
        <v>451</v>
      </c>
      <c r="G233" s="7" t="s">
        <v>489</v>
      </c>
      <c r="H233" s="7" t="s">
        <v>489</v>
      </c>
      <c r="I233" s="7" t="s">
        <v>489</v>
      </c>
      <c r="J233" s="8" t="s">
        <v>491</v>
      </c>
      <c r="K233" s="8" t="s">
        <v>492</v>
      </c>
      <c r="L233" s="8" t="s">
        <v>514</v>
      </c>
      <c r="M233" s="9" t="s">
        <v>456</v>
      </c>
      <c r="N233" s="9">
        <v>100</v>
      </c>
      <c r="O233" s="9" t="s">
        <v>442</v>
      </c>
      <c r="P233" s="10">
        <v>0.01</v>
      </c>
      <c r="Q233" s="10">
        <v>0.15</v>
      </c>
      <c r="R233" s="8"/>
      <c r="S233" s="9" t="s">
        <v>457</v>
      </c>
      <c r="T233" s="7" t="s">
        <v>839</v>
      </c>
    </row>
    <row r="234" spans="1:20" ht="41" thickBot="1" x14ac:dyDescent="0.3">
      <c r="A234" s="15" t="s">
        <v>379</v>
      </c>
      <c r="B234" s="15" t="str">
        <f>+VLOOKUP(A234,'BASE CLIENTE'!$A$2:$B$88,2,FALSE)</f>
        <v>EDGARD WALTER</v>
      </c>
      <c r="C234" s="7" t="s">
        <v>843</v>
      </c>
      <c r="D234" s="7" t="s">
        <v>844</v>
      </c>
      <c r="E234" s="7" t="s">
        <v>255</v>
      </c>
      <c r="F234" s="7" t="s">
        <v>451</v>
      </c>
      <c r="G234" s="7" t="s">
        <v>489</v>
      </c>
      <c r="H234" s="7" t="s">
        <v>489</v>
      </c>
      <c r="I234" s="7" t="s">
        <v>489</v>
      </c>
      <c r="J234" s="8" t="s">
        <v>494</v>
      </c>
      <c r="K234" s="8" t="s">
        <v>840</v>
      </c>
      <c r="L234" s="8" t="s">
        <v>620</v>
      </c>
      <c r="M234" s="9" t="s">
        <v>497</v>
      </c>
      <c r="N234" s="9">
        <v>2</v>
      </c>
      <c r="O234" s="9" t="s">
        <v>442</v>
      </c>
      <c r="P234" s="10">
        <v>0.01</v>
      </c>
      <c r="Q234" s="10">
        <v>0.1</v>
      </c>
      <c r="R234" s="8"/>
      <c r="S234" s="9" t="s">
        <v>457</v>
      </c>
      <c r="T234" s="7" t="s">
        <v>839</v>
      </c>
    </row>
    <row r="235" spans="1:20" ht="21" thickBot="1" x14ac:dyDescent="0.3">
      <c r="A235" s="15" t="s">
        <v>379</v>
      </c>
      <c r="B235" s="15" t="str">
        <f>+VLOOKUP(A235,'BASE CLIENTE'!$A$2:$B$88,2,FALSE)</f>
        <v>EDGARD WALTER</v>
      </c>
      <c r="C235" s="7" t="s">
        <v>843</v>
      </c>
      <c r="D235" s="7" t="s">
        <v>844</v>
      </c>
      <c r="E235" s="7" t="s">
        <v>255</v>
      </c>
      <c r="F235" s="7" t="s">
        <v>451</v>
      </c>
      <c r="G235" s="7" t="s">
        <v>489</v>
      </c>
      <c r="H235" s="7" t="s">
        <v>489</v>
      </c>
      <c r="I235" s="7" t="s">
        <v>489</v>
      </c>
      <c r="J235" s="8" t="s">
        <v>486</v>
      </c>
      <c r="K235" s="8" t="s">
        <v>486</v>
      </c>
      <c r="L235" s="8" t="s">
        <v>487</v>
      </c>
      <c r="M235" s="9" t="s">
        <v>456</v>
      </c>
      <c r="N235" s="9">
        <v>100</v>
      </c>
      <c r="O235" s="9" t="s">
        <v>462</v>
      </c>
      <c r="P235" s="10">
        <v>0.01</v>
      </c>
      <c r="Q235" s="10">
        <v>0.3</v>
      </c>
      <c r="R235" s="8"/>
      <c r="S235" s="9" t="s">
        <v>457</v>
      </c>
      <c r="T235" s="7" t="s">
        <v>839</v>
      </c>
    </row>
    <row r="236" spans="1:20" ht="61" thickBot="1" x14ac:dyDescent="0.3">
      <c r="A236" s="15" t="s">
        <v>379</v>
      </c>
      <c r="B236" s="15" t="str">
        <f>+VLOOKUP(A236,'BASE CLIENTE'!$A$2:$B$88,2,FALSE)</f>
        <v>EDGARD WALTER</v>
      </c>
      <c r="C236" s="7" t="s">
        <v>843</v>
      </c>
      <c r="D236" s="7" t="s">
        <v>844</v>
      </c>
      <c r="E236" s="7" t="s">
        <v>255</v>
      </c>
      <c r="F236" s="7" t="s">
        <v>451</v>
      </c>
      <c r="G236" s="7" t="s">
        <v>489</v>
      </c>
      <c r="H236" s="7" t="s">
        <v>489</v>
      </c>
      <c r="I236" s="7" t="s">
        <v>489</v>
      </c>
      <c r="J236" s="8" t="s">
        <v>498</v>
      </c>
      <c r="K236" s="8" t="s">
        <v>841</v>
      </c>
      <c r="L236" s="8" t="s">
        <v>842</v>
      </c>
      <c r="M236" s="9" t="s">
        <v>497</v>
      </c>
      <c r="N236" s="9">
        <v>45</v>
      </c>
      <c r="O236" s="9" t="s">
        <v>462</v>
      </c>
      <c r="P236" s="10">
        <v>0.01</v>
      </c>
      <c r="Q236" s="10">
        <v>0.15</v>
      </c>
      <c r="R236" s="8"/>
      <c r="S236" s="9" t="s">
        <v>457</v>
      </c>
      <c r="T236" s="7" t="s">
        <v>839</v>
      </c>
    </row>
    <row r="237" spans="1:20" ht="21" thickBot="1" x14ac:dyDescent="0.3">
      <c r="A237" s="15" t="s">
        <v>380</v>
      </c>
      <c r="B237" s="15" t="str">
        <f>+VLOOKUP(A237,'BASE CLIENTE'!$A$2:$B$88,2,FALSE)</f>
        <v>EMMANUEL CHRISTIAN</v>
      </c>
      <c r="C237" s="7" t="s">
        <v>845</v>
      </c>
      <c r="D237" s="7" t="s">
        <v>846</v>
      </c>
      <c r="E237" s="7" t="s">
        <v>275</v>
      </c>
      <c r="F237" s="7" t="s">
        <v>451</v>
      </c>
      <c r="G237" s="7" t="s">
        <v>489</v>
      </c>
      <c r="H237" s="7" t="s">
        <v>489</v>
      </c>
      <c r="I237" s="7" t="s">
        <v>489</v>
      </c>
      <c r="J237" s="8" t="s">
        <v>478</v>
      </c>
      <c r="K237" s="8" t="s">
        <v>478</v>
      </c>
      <c r="L237" s="8" t="s">
        <v>479</v>
      </c>
      <c r="M237" s="9" t="s">
        <v>456</v>
      </c>
      <c r="N237" s="9">
        <v>100</v>
      </c>
      <c r="O237" s="9" t="s">
        <v>462</v>
      </c>
      <c r="P237" s="10">
        <v>0.01</v>
      </c>
      <c r="Q237" s="10">
        <v>0.3</v>
      </c>
      <c r="R237" s="8"/>
      <c r="S237" s="9" t="s">
        <v>457</v>
      </c>
      <c r="T237" s="7" t="s">
        <v>839</v>
      </c>
    </row>
    <row r="238" spans="1:20" ht="31" thickBot="1" x14ac:dyDescent="0.3">
      <c r="A238" s="15" t="s">
        <v>380</v>
      </c>
      <c r="B238" s="15" t="str">
        <f>+VLOOKUP(A238,'BASE CLIENTE'!$A$2:$B$88,2,FALSE)</f>
        <v>EMMANUEL CHRISTIAN</v>
      </c>
      <c r="C238" s="7" t="s">
        <v>845</v>
      </c>
      <c r="D238" s="7" t="s">
        <v>846</v>
      </c>
      <c r="E238" s="7" t="s">
        <v>275</v>
      </c>
      <c r="F238" s="7" t="s">
        <v>451</v>
      </c>
      <c r="G238" s="7" t="s">
        <v>489</v>
      </c>
      <c r="H238" s="7" t="s">
        <v>489</v>
      </c>
      <c r="I238" s="7" t="s">
        <v>489</v>
      </c>
      <c r="J238" s="8" t="s">
        <v>491</v>
      </c>
      <c r="K238" s="8" t="s">
        <v>492</v>
      </c>
      <c r="L238" s="8" t="s">
        <v>514</v>
      </c>
      <c r="M238" s="9" t="s">
        <v>456</v>
      </c>
      <c r="N238" s="9">
        <v>100</v>
      </c>
      <c r="O238" s="9" t="s">
        <v>462</v>
      </c>
      <c r="P238" s="10">
        <v>0.01</v>
      </c>
      <c r="Q238" s="10">
        <v>0.15</v>
      </c>
      <c r="R238" s="8"/>
      <c r="S238" s="9" t="s">
        <v>457</v>
      </c>
      <c r="T238" s="7" t="s">
        <v>839</v>
      </c>
    </row>
    <row r="239" spans="1:20" ht="41" thickBot="1" x14ac:dyDescent="0.3">
      <c r="A239" s="15" t="s">
        <v>380</v>
      </c>
      <c r="B239" s="15" t="str">
        <f>+VLOOKUP(A239,'BASE CLIENTE'!$A$2:$B$88,2,FALSE)</f>
        <v>EMMANUEL CHRISTIAN</v>
      </c>
      <c r="C239" s="7" t="s">
        <v>845</v>
      </c>
      <c r="D239" s="7" t="s">
        <v>846</v>
      </c>
      <c r="E239" s="7" t="s">
        <v>275</v>
      </c>
      <c r="F239" s="7" t="s">
        <v>451</v>
      </c>
      <c r="G239" s="7" t="s">
        <v>489</v>
      </c>
      <c r="H239" s="7" t="s">
        <v>489</v>
      </c>
      <c r="I239" s="7" t="s">
        <v>489</v>
      </c>
      <c r="J239" s="8" t="s">
        <v>494</v>
      </c>
      <c r="K239" s="8" t="s">
        <v>840</v>
      </c>
      <c r="L239" s="8" t="s">
        <v>620</v>
      </c>
      <c r="M239" s="9" t="s">
        <v>497</v>
      </c>
      <c r="N239" s="9">
        <v>2</v>
      </c>
      <c r="O239" s="9" t="s">
        <v>442</v>
      </c>
      <c r="P239" s="10">
        <v>0.01</v>
      </c>
      <c r="Q239" s="10">
        <v>0.1</v>
      </c>
      <c r="R239" s="8"/>
      <c r="S239" s="9" t="s">
        <v>457</v>
      </c>
      <c r="T239" s="7" t="s">
        <v>839</v>
      </c>
    </row>
    <row r="240" spans="1:20" ht="21" thickBot="1" x14ac:dyDescent="0.3">
      <c r="A240" s="15" t="s">
        <v>380</v>
      </c>
      <c r="B240" s="15" t="str">
        <f>+VLOOKUP(A240,'BASE CLIENTE'!$A$2:$B$88,2,FALSE)</f>
        <v>EMMANUEL CHRISTIAN</v>
      </c>
      <c r="C240" s="7" t="s">
        <v>845</v>
      </c>
      <c r="D240" s="7" t="s">
        <v>846</v>
      </c>
      <c r="E240" s="7" t="s">
        <v>275</v>
      </c>
      <c r="F240" s="7" t="s">
        <v>451</v>
      </c>
      <c r="G240" s="7" t="s">
        <v>489</v>
      </c>
      <c r="H240" s="7" t="s">
        <v>489</v>
      </c>
      <c r="I240" s="7" t="s">
        <v>489</v>
      </c>
      <c r="J240" s="8" t="s">
        <v>486</v>
      </c>
      <c r="K240" s="8" t="s">
        <v>486</v>
      </c>
      <c r="L240" s="8" t="s">
        <v>487</v>
      </c>
      <c r="M240" s="9" t="s">
        <v>456</v>
      </c>
      <c r="N240" s="9">
        <v>100</v>
      </c>
      <c r="O240" s="9" t="s">
        <v>462</v>
      </c>
      <c r="P240" s="10">
        <v>0.01</v>
      </c>
      <c r="Q240" s="10">
        <v>0.3</v>
      </c>
      <c r="R240" s="8"/>
      <c r="S240" s="9" t="s">
        <v>457</v>
      </c>
      <c r="T240" s="7" t="s">
        <v>839</v>
      </c>
    </row>
    <row r="241" spans="1:20" ht="61" thickBot="1" x14ac:dyDescent="0.3">
      <c r="A241" s="15" t="s">
        <v>380</v>
      </c>
      <c r="B241" s="15" t="str">
        <f>+VLOOKUP(A241,'BASE CLIENTE'!$A$2:$B$88,2,FALSE)</f>
        <v>EMMANUEL CHRISTIAN</v>
      </c>
      <c r="C241" s="7" t="s">
        <v>845</v>
      </c>
      <c r="D241" s="7" t="s">
        <v>846</v>
      </c>
      <c r="E241" s="7" t="s">
        <v>275</v>
      </c>
      <c r="F241" s="7" t="s">
        <v>451</v>
      </c>
      <c r="G241" s="7" t="s">
        <v>489</v>
      </c>
      <c r="H241" s="7" t="s">
        <v>489</v>
      </c>
      <c r="I241" s="7" t="s">
        <v>489</v>
      </c>
      <c r="J241" s="8" t="s">
        <v>498</v>
      </c>
      <c r="K241" s="8" t="s">
        <v>841</v>
      </c>
      <c r="L241" s="8" t="s">
        <v>842</v>
      </c>
      <c r="M241" s="9" t="s">
        <v>497</v>
      </c>
      <c r="N241" s="9">
        <v>45</v>
      </c>
      <c r="O241" s="9" t="s">
        <v>462</v>
      </c>
      <c r="P241" s="10">
        <v>0.01</v>
      </c>
      <c r="Q241" s="10">
        <v>0.15</v>
      </c>
      <c r="R241" s="8"/>
      <c r="S241" s="9" t="s">
        <v>457</v>
      </c>
      <c r="T241" s="7" t="s">
        <v>839</v>
      </c>
    </row>
    <row r="242" spans="1:20" ht="21" thickBot="1" x14ac:dyDescent="0.3">
      <c r="A242" s="15">
        <v>163806606</v>
      </c>
      <c r="B242" s="15" t="str">
        <f>+VLOOKUP(A242,'BASE CLIENTE'!$A$2:$B$88,2,FALSE)</f>
        <v>KATHERINE ALEJANDRA</v>
      </c>
      <c r="C242" s="7" t="s">
        <v>117</v>
      </c>
      <c r="D242" s="7" t="s">
        <v>847</v>
      </c>
      <c r="E242" s="7" t="s">
        <v>271</v>
      </c>
      <c r="F242" s="7" t="s">
        <v>451</v>
      </c>
      <c r="G242" s="7" t="s">
        <v>489</v>
      </c>
      <c r="H242" s="7" t="s">
        <v>489</v>
      </c>
      <c r="I242" s="7" t="s">
        <v>489</v>
      </c>
      <c r="J242" s="8" t="s">
        <v>478</v>
      </c>
      <c r="K242" s="8" t="s">
        <v>478</v>
      </c>
      <c r="L242" s="8" t="s">
        <v>479</v>
      </c>
      <c r="M242" s="9" t="s">
        <v>456</v>
      </c>
      <c r="N242" s="9">
        <v>100</v>
      </c>
      <c r="O242" s="9" t="s">
        <v>462</v>
      </c>
      <c r="P242" s="10">
        <v>1</v>
      </c>
      <c r="Q242" s="10">
        <v>0.3</v>
      </c>
      <c r="R242" s="8"/>
      <c r="S242" s="9" t="s">
        <v>457</v>
      </c>
      <c r="T242" s="7" t="s">
        <v>839</v>
      </c>
    </row>
    <row r="243" spans="1:20" ht="31" thickBot="1" x14ac:dyDescent="0.3">
      <c r="A243" s="15">
        <v>163806606</v>
      </c>
      <c r="B243" s="15" t="str">
        <f>+VLOOKUP(A243,'BASE CLIENTE'!$A$2:$B$88,2,FALSE)</f>
        <v>KATHERINE ALEJANDRA</v>
      </c>
      <c r="C243" s="7" t="s">
        <v>117</v>
      </c>
      <c r="D243" s="7" t="s">
        <v>847</v>
      </c>
      <c r="E243" s="7" t="s">
        <v>271</v>
      </c>
      <c r="F243" s="7" t="s">
        <v>451</v>
      </c>
      <c r="G243" s="7" t="s">
        <v>489</v>
      </c>
      <c r="H243" s="7" t="s">
        <v>489</v>
      </c>
      <c r="I243" s="7" t="s">
        <v>489</v>
      </c>
      <c r="J243" s="8" t="s">
        <v>491</v>
      </c>
      <c r="K243" s="8" t="s">
        <v>492</v>
      </c>
      <c r="L243" s="8" t="s">
        <v>514</v>
      </c>
      <c r="M243" s="9" t="s">
        <v>456</v>
      </c>
      <c r="N243" s="9">
        <v>100</v>
      </c>
      <c r="O243" s="9" t="s">
        <v>462</v>
      </c>
      <c r="P243" s="10">
        <v>0</v>
      </c>
      <c r="Q243" s="10">
        <v>0.15</v>
      </c>
      <c r="R243" s="8"/>
      <c r="S243" s="9" t="s">
        <v>457</v>
      </c>
      <c r="T243" s="7" t="s">
        <v>839</v>
      </c>
    </row>
    <row r="244" spans="1:20" ht="41" thickBot="1" x14ac:dyDescent="0.3">
      <c r="A244" s="15">
        <v>163806606</v>
      </c>
      <c r="B244" s="15" t="str">
        <f>+VLOOKUP(A244,'BASE CLIENTE'!$A$2:$B$88,2,FALSE)</f>
        <v>KATHERINE ALEJANDRA</v>
      </c>
      <c r="C244" s="7" t="s">
        <v>117</v>
      </c>
      <c r="D244" s="7" t="s">
        <v>847</v>
      </c>
      <c r="E244" s="7" t="s">
        <v>271</v>
      </c>
      <c r="F244" s="7" t="s">
        <v>451</v>
      </c>
      <c r="G244" s="7" t="s">
        <v>489</v>
      </c>
      <c r="H244" s="7" t="s">
        <v>489</v>
      </c>
      <c r="I244" s="7" t="s">
        <v>489</v>
      </c>
      <c r="J244" s="8" t="s">
        <v>494</v>
      </c>
      <c r="K244" s="8" t="s">
        <v>840</v>
      </c>
      <c r="L244" s="8" t="s">
        <v>620</v>
      </c>
      <c r="M244" s="9" t="s">
        <v>497</v>
      </c>
      <c r="N244" s="9">
        <v>2</v>
      </c>
      <c r="O244" s="9" t="s">
        <v>442</v>
      </c>
      <c r="P244" s="10">
        <v>0.9</v>
      </c>
      <c r="Q244" s="10">
        <v>0.1</v>
      </c>
      <c r="R244" s="8"/>
      <c r="S244" s="9" t="s">
        <v>457</v>
      </c>
      <c r="T244" s="7" t="s">
        <v>839</v>
      </c>
    </row>
    <row r="245" spans="1:20" ht="21" thickBot="1" x14ac:dyDescent="0.3">
      <c r="A245" s="15">
        <v>163806606</v>
      </c>
      <c r="B245" s="15" t="str">
        <f>+VLOOKUP(A245,'BASE CLIENTE'!$A$2:$B$88,2,FALSE)</f>
        <v>KATHERINE ALEJANDRA</v>
      </c>
      <c r="C245" s="7" t="s">
        <v>117</v>
      </c>
      <c r="D245" s="7" t="s">
        <v>847</v>
      </c>
      <c r="E245" s="7" t="s">
        <v>271</v>
      </c>
      <c r="F245" s="7" t="s">
        <v>451</v>
      </c>
      <c r="G245" s="7" t="s">
        <v>489</v>
      </c>
      <c r="H245" s="7" t="s">
        <v>489</v>
      </c>
      <c r="I245" s="7" t="s">
        <v>489</v>
      </c>
      <c r="J245" s="8" t="s">
        <v>486</v>
      </c>
      <c r="K245" s="8" t="s">
        <v>486</v>
      </c>
      <c r="L245" s="8" t="s">
        <v>487</v>
      </c>
      <c r="M245" s="9" t="s">
        <v>456</v>
      </c>
      <c r="N245" s="9">
        <v>100</v>
      </c>
      <c r="O245" s="9" t="s">
        <v>462</v>
      </c>
      <c r="P245" s="10">
        <v>1</v>
      </c>
      <c r="Q245" s="10">
        <v>0.3</v>
      </c>
      <c r="R245" s="8"/>
      <c r="S245" s="9" t="s">
        <v>457</v>
      </c>
      <c r="T245" s="7" t="s">
        <v>839</v>
      </c>
    </row>
    <row r="246" spans="1:20" ht="61" thickBot="1" x14ac:dyDescent="0.3">
      <c r="A246" s="15">
        <v>163806606</v>
      </c>
      <c r="B246" s="15" t="str">
        <f>+VLOOKUP(A246,'BASE CLIENTE'!$A$2:$B$88,2,FALSE)</f>
        <v>KATHERINE ALEJANDRA</v>
      </c>
      <c r="C246" s="7" t="s">
        <v>117</v>
      </c>
      <c r="D246" s="7" t="s">
        <v>847</v>
      </c>
      <c r="E246" s="7" t="s">
        <v>271</v>
      </c>
      <c r="F246" s="7" t="s">
        <v>451</v>
      </c>
      <c r="G246" s="7" t="s">
        <v>489</v>
      </c>
      <c r="H246" s="7" t="s">
        <v>489</v>
      </c>
      <c r="I246" s="7" t="s">
        <v>489</v>
      </c>
      <c r="J246" s="8" t="s">
        <v>498</v>
      </c>
      <c r="K246" s="8" t="s">
        <v>841</v>
      </c>
      <c r="L246" s="8" t="s">
        <v>842</v>
      </c>
      <c r="M246" s="9" t="s">
        <v>497</v>
      </c>
      <c r="N246" s="9">
        <v>45</v>
      </c>
      <c r="O246" s="9" t="s">
        <v>462</v>
      </c>
      <c r="P246" s="10">
        <v>0</v>
      </c>
      <c r="Q246" s="10">
        <v>0.15</v>
      </c>
      <c r="R246" s="8"/>
      <c r="S246" s="9" t="s">
        <v>457</v>
      </c>
      <c r="T246" s="7" t="s">
        <v>839</v>
      </c>
    </row>
    <row r="247" spans="1:20" ht="21" thickBot="1" x14ac:dyDescent="0.3">
      <c r="A247" s="15">
        <v>88040651</v>
      </c>
      <c r="B247" s="15" t="str">
        <f>+VLOOKUP(A247,'BASE CLIENTE'!$A$2:$B$88,2,FALSE)</f>
        <v>LUIS ANTONIO</v>
      </c>
      <c r="C247" s="7" t="s">
        <v>110</v>
      </c>
      <c r="D247" s="7" t="s">
        <v>848</v>
      </c>
      <c r="E247" s="7" t="s">
        <v>268</v>
      </c>
      <c r="F247" s="7" t="s">
        <v>451</v>
      </c>
      <c r="G247" s="7" t="s">
        <v>489</v>
      </c>
      <c r="H247" s="7" t="s">
        <v>489</v>
      </c>
      <c r="I247" s="7" t="s">
        <v>489</v>
      </c>
      <c r="J247" s="8" t="s">
        <v>478</v>
      </c>
      <c r="K247" s="8" t="s">
        <v>478</v>
      </c>
      <c r="L247" s="8" t="s">
        <v>479</v>
      </c>
      <c r="M247" s="9" t="s">
        <v>456</v>
      </c>
      <c r="N247" s="9">
        <v>100</v>
      </c>
      <c r="O247" s="9" t="s">
        <v>462</v>
      </c>
      <c r="P247" s="10">
        <v>0.01</v>
      </c>
      <c r="Q247" s="10">
        <v>0.3</v>
      </c>
      <c r="R247" s="8"/>
      <c r="S247" s="9" t="s">
        <v>457</v>
      </c>
      <c r="T247" s="7" t="s">
        <v>839</v>
      </c>
    </row>
    <row r="248" spans="1:20" ht="31" thickBot="1" x14ac:dyDescent="0.3">
      <c r="A248" s="15">
        <v>88040651</v>
      </c>
      <c r="B248" s="15" t="str">
        <f>+VLOOKUP(A248,'BASE CLIENTE'!$A$2:$B$88,2,FALSE)</f>
        <v>LUIS ANTONIO</v>
      </c>
      <c r="C248" s="7" t="s">
        <v>110</v>
      </c>
      <c r="D248" s="7" t="s">
        <v>848</v>
      </c>
      <c r="E248" s="7" t="s">
        <v>268</v>
      </c>
      <c r="F248" s="7" t="s">
        <v>451</v>
      </c>
      <c r="G248" s="7" t="s">
        <v>489</v>
      </c>
      <c r="H248" s="7" t="s">
        <v>489</v>
      </c>
      <c r="I248" s="7" t="s">
        <v>489</v>
      </c>
      <c r="J248" s="8" t="s">
        <v>491</v>
      </c>
      <c r="K248" s="8" t="s">
        <v>492</v>
      </c>
      <c r="L248" s="8" t="s">
        <v>514</v>
      </c>
      <c r="M248" s="9" t="s">
        <v>456</v>
      </c>
      <c r="N248" s="9">
        <v>100</v>
      </c>
      <c r="O248" s="9" t="s">
        <v>462</v>
      </c>
      <c r="P248" s="10">
        <v>0.01</v>
      </c>
      <c r="Q248" s="10">
        <v>0.15</v>
      </c>
      <c r="R248" s="8"/>
      <c r="S248" s="9" t="s">
        <v>457</v>
      </c>
      <c r="T248" s="7" t="s">
        <v>839</v>
      </c>
    </row>
    <row r="249" spans="1:20" ht="41" thickBot="1" x14ac:dyDescent="0.3">
      <c r="A249" s="15">
        <v>88040651</v>
      </c>
      <c r="B249" s="15" t="str">
        <f>+VLOOKUP(A249,'BASE CLIENTE'!$A$2:$B$88,2,FALSE)</f>
        <v>LUIS ANTONIO</v>
      </c>
      <c r="C249" s="7" t="s">
        <v>110</v>
      </c>
      <c r="D249" s="7" t="s">
        <v>848</v>
      </c>
      <c r="E249" s="7" t="s">
        <v>268</v>
      </c>
      <c r="F249" s="7" t="s">
        <v>451</v>
      </c>
      <c r="G249" s="7" t="s">
        <v>489</v>
      </c>
      <c r="H249" s="7" t="s">
        <v>489</v>
      </c>
      <c r="I249" s="7" t="s">
        <v>489</v>
      </c>
      <c r="J249" s="8" t="s">
        <v>494</v>
      </c>
      <c r="K249" s="8" t="s">
        <v>840</v>
      </c>
      <c r="L249" s="8" t="s">
        <v>620</v>
      </c>
      <c r="M249" s="9" t="s">
        <v>497</v>
      </c>
      <c r="N249" s="9">
        <v>2</v>
      </c>
      <c r="O249" s="9" t="s">
        <v>442</v>
      </c>
      <c r="P249" s="10">
        <v>0.01</v>
      </c>
      <c r="Q249" s="10">
        <v>0.1</v>
      </c>
      <c r="R249" s="8"/>
      <c r="S249" s="9" t="s">
        <v>457</v>
      </c>
      <c r="T249" s="7" t="s">
        <v>839</v>
      </c>
    </row>
    <row r="250" spans="1:20" ht="21" thickBot="1" x14ac:dyDescent="0.3">
      <c r="A250" s="15">
        <v>88040651</v>
      </c>
      <c r="B250" s="15" t="str">
        <f>+VLOOKUP(A250,'BASE CLIENTE'!$A$2:$B$88,2,FALSE)</f>
        <v>LUIS ANTONIO</v>
      </c>
      <c r="C250" s="7" t="s">
        <v>110</v>
      </c>
      <c r="D250" s="7" t="s">
        <v>848</v>
      </c>
      <c r="E250" s="7" t="s">
        <v>268</v>
      </c>
      <c r="F250" s="7" t="s">
        <v>451</v>
      </c>
      <c r="G250" s="7" t="s">
        <v>489</v>
      </c>
      <c r="H250" s="7" t="s">
        <v>489</v>
      </c>
      <c r="I250" s="7" t="s">
        <v>489</v>
      </c>
      <c r="J250" s="8" t="s">
        <v>486</v>
      </c>
      <c r="K250" s="8" t="s">
        <v>486</v>
      </c>
      <c r="L250" s="8" t="s">
        <v>487</v>
      </c>
      <c r="M250" s="9" t="s">
        <v>456</v>
      </c>
      <c r="N250" s="9">
        <v>100</v>
      </c>
      <c r="O250" s="9" t="s">
        <v>462</v>
      </c>
      <c r="P250" s="10">
        <v>0.01</v>
      </c>
      <c r="Q250" s="10">
        <v>0.3</v>
      </c>
      <c r="R250" s="8"/>
      <c r="S250" s="9" t="s">
        <v>457</v>
      </c>
      <c r="T250" s="7" t="s">
        <v>839</v>
      </c>
    </row>
    <row r="251" spans="1:20" ht="61" thickBot="1" x14ac:dyDescent="0.3">
      <c r="A251" s="15">
        <v>88040651</v>
      </c>
      <c r="B251" s="15" t="str">
        <f>+VLOOKUP(A251,'BASE CLIENTE'!$A$2:$B$88,2,FALSE)</f>
        <v>LUIS ANTONIO</v>
      </c>
      <c r="C251" s="7" t="s">
        <v>110</v>
      </c>
      <c r="D251" s="7" t="s">
        <v>848</v>
      </c>
      <c r="E251" s="7" t="s">
        <v>268</v>
      </c>
      <c r="F251" s="7" t="s">
        <v>451</v>
      </c>
      <c r="G251" s="7" t="s">
        <v>489</v>
      </c>
      <c r="H251" s="7" t="s">
        <v>489</v>
      </c>
      <c r="I251" s="7" t="s">
        <v>489</v>
      </c>
      <c r="J251" s="8" t="s">
        <v>498</v>
      </c>
      <c r="K251" s="8" t="s">
        <v>841</v>
      </c>
      <c r="L251" s="8" t="s">
        <v>842</v>
      </c>
      <c r="M251" s="9" t="s">
        <v>497</v>
      </c>
      <c r="N251" s="9">
        <v>45</v>
      </c>
      <c r="O251" s="9" t="s">
        <v>462</v>
      </c>
      <c r="P251" s="10">
        <v>0.01</v>
      </c>
      <c r="Q251" s="10">
        <v>0.15</v>
      </c>
      <c r="R251" s="8"/>
      <c r="S251" s="9" t="s">
        <v>457</v>
      </c>
      <c r="T251" s="7" t="s">
        <v>839</v>
      </c>
    </row>
    <row r="252" spans="1:20" ht="21" thickBot="1" x14ac:dyDescent="0.3">
      <c r="A252" s="15">
        <v>87822109</v>
      </c>
      <c r="B252" s="15" t="str">
        <f>+VLOOKUP(A252,'BASE CLIENTE'!$A$2:$B$88,2,FALSE)</f>
        <v>MARCELA BEATRIZ</v>
      </c>
      <c r="C252" s="7" t="s">
        <v>77</v>
      </c>
      <c r="D252" s="7" t="s">
        <v>849</v>
      </c>
      <c r="E252" s="7" t="s">
        <v>256</v>
      </c>
      <c r="F252" s="7" t="s">
        <v>451</v>
      </c>
      <c r="G252" s="7" t="s">
        <v>489</v>
      </c>
      <c r="H252" s="7" t="s">
        <v>489</v>
      </c>
      <c r="I252" s="7" t="s">
        <v>489</v>
      </c>
      <c r="J252" s="8" t="s">
        <v>478</v>
      </c>
      <c r="K252" s="8" t="s">
        <v>478</v>
      </c>
      <c r="L252" s="8" t="s">
        <v>479</v>
      </c>
      <c r="M252" s="9" t="s">
        <v>456</v>
      </c>
      <c r="N252" s="9">
        <v>100</v>
      </c>
      <c r="O252" s="9" t="s">
        <v>462</v>
      </c>
      <c r="P252" s="10">
        <v>0.01</v>
      </c>
      <c r="Q252" s="10">
        <v>0.3</v>
      </c>
      <c r="R252" s="8"/>
      <c r="S252" s="9" t="s">
        <v>457</v>
      </c>
      <c r="T252" s="7" t="s">
        <v>839</v>
      </c>
    </row>
    <row r="253" spans="1:20" ht="31" thickBot="1" x14ac:dyDescent="0.3">
      <c r="A253" s="15">
        <v>87822109</v>
      </c>
      <c r="B253" s="15" t="str">
        <f>+VLOOKUP(A253,'BASE CLIENTE'!$A$2:$B$88,2,FALSE)</f>
        <v>MARCELA BEATRIZ</v>
      </c>
      <c r="C253" s="7" t="s">
        <v>77</v>
      </c>
      <c r="D253" s="7" t="s">
        <v>849</v>
      </c>
      <c r="E253" s="7" t="s">
        <v>256</v>
      </c>
      <c r="F253" s="7" t="s">
        <v>451</v>
      </c>
      <c r="G253" s="7" t="s">
        <v>489</v>
      </c>
      <c r="H253" s="7" t="s">
        <v>489</v>
      </c>
      <c r="I253" s="7" t="s">
        <v>489</v>
      </c>
      <c r="J253" s="8" t="s">
        <v>491</v>
      </c>
      <c r="K253" s="8" t="s">
        <v>492</v>
      </c>
      <c r="L253" s="8" t="s">
        <v>514</v>
      </c>
      <c r="M253" s="9" t="s">
        <v>456</v>
      </c>
      <c r="N253" s="9">
        <v>100</v>
      </c>
      <c r="O253" s="9" t="s">
        <v>462</v>
      </c>
      <c r="P253" s="10">
        <v>0.01</v>
      </c>
      <c r="Q253" s="10">
        <v>0.15</v>
      </c>
      <c r="R253" s="8"/>
      <c r="S253" s="9" t="s">
        <v>457</v>
      </c>
      <c r="T253" s="7" t="s">
        <v>839</v>
      </c>
    </row>
    <row r="254" spans="1:20" ht="41" thickBot="1" x14ac:dyDescent="0.3">
      <c r="A254" s="15">
        <v>87822109</v>
      </c>
      <c r="B254" s="15" t="str">
        <f>+VLOOKUP(A254,'BASE CLIENTE'!$A$2:$B$88,2,FALSE)</f>
        <v>MARCELA BEATRIZ</v>
      </c>
      <c r="C254" s="7" t="s">
        <v>77</v>
      </c>
      <c r="D254" s="7" t="s">
        <v>849</v>
      </c>
      <c r="E254" s="7" t="s">
        <v>256</v>
      </c>
      <c r="F254" s="7" t="s">
        <v>451</v>
      </c>
      <c r="G254" s="7" t="s">
        <v>489</v>
      </c>
      <c r="H254" s="7" t="s">
        <v>489</v>
      </c>
      <c r="I254" s="7" t="s">
        <v>489</v>
      </c>
      <c r="J254" s="8" t="s">
        <v>494</v>
      </c>
      <c r="K254" s="8" t="s">
        <v>840</v>
      </c>
      <c r="L254" s="8" t="s">
        <v>620</v>
      </c>
      <c r="M254" s="9" t="s">
        <v>497</v>
      </c>
      <c r="N254" s="9">
        <v>2</v>
      </c>
      <c r="O254" s="9" t="s">
        <v>442</v>
      </c>
      <c r="P254" s="10">
        <v>0.01</v>
      </c>
      <c r="Q254" s="10">
        <v>0.1</v>
      </c>
      <c r="R254" s="8"/>
      <c r="S254" s="9" t="s">
        <v>457</v>
      </c>
      <c r="T254" s="7" t="s">
        <v>839</v>
      </c>
    </row>
    <row r="255" spans="1:20" ht="21" thickBot="1" x14ac:dyDescent="0.3">
      <c r="A255" s="15">
        <v>87822109</v>
      </c>
      <c r="B255" s="15" t="str">
        <f>+VLOOKUP(A255,'BASE CLIENTE'!$A$2:$B$88,2,FALSE)</f>
        <v>MARCELA BEATRIZ</v>
      </c>
      <c r="C255" s="7" t="s">
        <v>77</v>
      </c>
      <c r="D255" s="7" t="s">
        <v>849</v>
      </c>
      <c r="E255" s="7" t="s">
        <v>256</v>
      </c>
      <c r="F255" s="7" t="s">
        <v>451</v>
      </c>
      <c r="G255" s="7" t="s">
        <v>489</v>
      </c>
      <c r="H255" s="7" t="s">
        <v>489</v>
      </c>
      <c r="I255" s="7" t="s">
        <v>489</v>
      </c>
      <c r="J255" s="8" t="s">
        <v>486</v>
      </c>
      <c r="K255" s="8" t="s">
        <v>486</v>
      </c>
      <c r="L255" s="8" t="s">
        <v>487</v>
      </c>
      <c r="M255" s="9" t="s">
        <v>456</v>
      </c>
      <c r="N255" s="9">
        <v>100</v>
      </c>
      <c r="O255" s="9" t="s">
        <v>462</v>
      </c>
      <c r="P255" s="10">
        <v>0.01</v>
      </c>
      <c r="Q255" s="10">
        <v>0.3</v>
      </c>
      <c r="R255" s="8"/>
      <c r="S255" s="9" t="s">
        <v>457</v>
      </c>
      <c r="T255" s="7" t="s">
        <v>839</v>
      </c>
    </row>
    <row r="256" spans="1:20" ht="61" thickBot="1" x14ac:dyDescent="0.3">
      <c r="A256" s="15">
        <v>87822109</v>
      </c>
      <c r="B256" s="15" t="str">
        <f>+VLOOKUP(A256,'BASE CLIENTE'!$A$2:$B$88,2,FALSE)</f>
        <v>MARCELA BEATRIZ</v>
      </c>
      <c r="C256" s="7" t="s">
        <v>77</v>
      </c>
      <c r="D256" s="7" t="s">
        <v>849</v>
      </c>
      <c r="E256" s="7" t="s">
        <v>256</v>
      </c>
      <c r="F256" s="7" t="s">
        <v>451</v>
      </c>
      <c r="G256" s="7" t="s">
        <v>489</v>
      </c>
      <c r="H256" s="7" t="s">
        <v>489</v>
      </c>
      <c r="I256" s="7" t="s">
        <v>489</v>
      </c>
      <c r="J256" s="8" t="s">
        <v>498</v>
      </c>
      <c r="K256" s="8" t="s">
        <v>841</v>
      </c>
      <c r="L256" s="8" t="s">
        <v>842</v>
      </c>
      <c r="M256" s="9" t="s">
        <v>497</v>
      </c>
      <c r="N256" s="9">
        <v>45</v>
      </c>
      <c r="O256" s="9" t="s">
        <v>462</v>
      </c>
      <c r="P256" s="10">
        <v>0.01</v>
      </c>
      <c r="Q256" s="10">
        <v>0.15</v>
      </c>
      <c r="R256" s="8"/>
      <c r="S256" s="9" t="s">
        <v>457</v>
      </c>
      <c r="T256" s="7" t="s">
        <v>839</v>
      </c>
    </row>
    <row r="257" spans="1:20" ht="21" thickBot="1" x14ac:dyDescent="0.3">
      <c r="A257" s="15">
        <v>130383858</v>
      </c>
      <c r="B257" s="15" t="str">
        <f>+VLOOKUP(A257,'BASE CLIENTE'!$A$2:$B$88,2,FALSE)</f>
        <v>NELSON MATIAS</v>
      </c>
      <c r="C257" s="7" t="s">
        <v>90</v>
      </c>
      <c r="D257" s="7" t="s">
        <v>850</v>
      </c>
      <c r="E257" s="7" t="s">
        <v>260</v>
      </c>
      <c r="F257" s="7" t="s">
        <v>451</v>
      </c>
      <c r="G257" s="7" t="s">
        <v>489</v>
      </c>
      <c r="H257" s="7" t="s">
        <v>489</v>
      </c>
      <c r="I257" s="7" t="s">
        <v>489</v>
      </c>
      <c r="J257" s="8" t="s">
        <v>478</v>
      </c>
      <c r="K257" s="8" t="s">
        <v>478</v>
      </c>
      <c r="L257" s="8" t="s">
        <v>479</v>
      </c>
      <c r="M257" s="9" t="s">
        <v>456</v>
      </c>
      <c r="N257" s="9">
        <v>100</v>
      </c>
      <c r="O257" s="9" t="s">
        <v>462</v>
      </c>
      <c r="P257" s="10">
        <v>0.01</v>
      </c>
      <c r="Q257" s="10">
        <v>0.3</v>
      </c>
      <c r="R257" s="8"/>
      <c r="S257" s="9" t="s">
        <v>457</v>
      </c>
      <c r="T257" s="7" t="s">
        <v>839</v>
      </c>
    </row>
    <row r="258" spans="1:20" ht="31" thickBot="1" x14ac:dyDescent="0.3">
      <c r="A258" s="15">
        <v>130383858</v>
      </c>
      <c r="B258" s="15" t="str">
        <f>+VLOOKUP(A258,'BASE CLIENTE'!$A$2:$B$88,2,FALSE)</f>
        <v>NELSON MATIAS</v>
      </c>
      <c r="C258" s="7" t="s">
        <v>90</v>
      </c>
      <c r="D258" s="7" t="s">
        <v>850</v>
      </c>
      <c r="E258" s="7" t="s">
        <v>260</v>
      </c>
      <c r="F258" s="7" t="s">
        <v>451</v>
      </c>
      <c r="G258" s="7" t="s">
        <v>489</v>
      </c>
      <c r="H258" s="7" t="s">
        <v>489</v>
      </c>
      <c r="I258" s="7" t="s">
        <v>489</v>
      </c>
      <c r="J258" s="8" t="s">
        <v>491</v>
      </c>
      <c r="K258" s="8" t="s">
        <v>492</v>
      </c>
      <c r="L258" s="8" t="s">
        <v>514</v>
      </c>
      <c r="M258" s="9" t="s">
        <v>456</v>
      </c>
      <c r="N258" s="9">
        <v>100</v>
      </c>
      <c r="O258" s="9" t="s">
        <v>462</v>
      </c>
      <c r="P258" s="10">
        <v>0.01</v>
      </c>
      <c r="Q258" s="10">
        <v>0.15</v>
      </c>
      <c r="R258" s="8"/>
      <c r="S258" s="9" t="s">
        <v>457</v>
      </c>
      <c r="T258" s="7" t="s">
        <v>839</v>
      </c>
    </row>
    <row r="259" spans="1:20" ht="41" thickBot="1" x14ac:dyDescent="0.3">
      <c r="A259" s="15">
        <v>130383858</v>
      </c>
      <c r="B259" s="15" t="str">
        <f>+VLOOKUP(A259,'BASE CLIENTE'!$A$2:$B$88,2,FALSE)</f>
        <v>NELSON MATIAS</v>
      </c>
      <c r="C259" s="7" t="s">
        <v>90</v>
      </c>
      <c r="D259" s="7" t="s">
        <v>850</v>
      </c>
      <c r="E259" s="7" t="s">
        <v>260</v>
      </c>
      <c r="F259" s="7" t="s">
        <v>451</v>
      </c>
      <c r="G259" s="7" t="s">
        <v>489</v>
      </c>
      <c r="H259" s="7" t="s">
        <v>489</v>
      </c>
      <c r="I259" s="7" t="s">
        <v>489</v>
      </c>
      <c r="J259" s="8" t="s">
        <v>494</v>
      </c>
      <c r="K259" s="8" t="s">
        <v>840</v>
      </c>
      <c r="L259" s="8" t="s">
        <v>620</v>
      </c>
      <c r="M259" s="9" t="s">
        <v>497</v>
      </c>
      <c r="N259" s="9">
        <v>2</v>
      </c>
      <c r="O259" s="9" t="s">
        <v>442</v>
      </c>
      <c r="P259" s="10">
        <v>0.01</v>
      </c>
      <c r="Q259" s="10">
        <v>0.1</v>
      </c>
      <c r="R259" s="8"/>
      <c r="S259" s="9" t="s">
        <v>457</v>
      </c>
      <c r="T259" s="7" t="s">
        <v>839</v>
      </c>
    </row>
    <row r="260" spans="1:20" ht="21" thickBot="1" x14ac:dyDescent="0.3">
      <c r="A260" s="15">
        <v>130383858</v>
      </c>
      <c r="B260" s="15" t="str">
        <f>+VLOOKUP(A260,'BASE CLIENTE'!$A$2:$B$88,2,FALSE)</f>
        <v>NELSON MATIAS</v>
      </c>
      <c r="C260" s="7" t="s">
        <v>90</v>
      </c>
      <c r="D260" s="7" t="s">
        <v>850</v>
      </c>
      <c r="E260" s="7" t="s">
        <v>260</v>
      </c>
      <c r="F260" s="7" t="s">
        <v>451</v>
      </c>
      <c r="G260" s="7" t="s">
        <v>489</v>
      </c>
      <c r="H260" s="7" t="s">
        <v>489</v>
      </c>
      <c r="I260" s="7" t="s">
        <v>489</v>
      </c>
      <c r="J260" s="8" t="s">
        <v>486</v>
      </c>
      <c r="K260" s="8" t="s">
        <v>486</v>
      </c>
      <c r="L260" s="8" t="s">
        <v>487</v>
      </c>
      <c r="M260" s="9" t="s">
        <v>456</v>
      </c>
      <c r="N260" s="9">
        <v>100</v>
      </c>
      <c r="O260" s="9" t="s">
        <v>462</v>
      </c>
      <c r="P260" s="10">
        <v>0.01</v>
      </c>
      <c r="Q260" s="10">
        <v>0.3</v>
      </c>
      <c r="R260" s="8"/>
      <c r="S260" s="9" t="s">
        <v>457</v>
      </c>
      <c r="T260" s="7" t="s">
        <v>839</v>
      </c>
    </row>
    <row r="261" spans="1:20" ht="61" thickBot="1" x14ac:dyDescent="0.3">
      <c r="A261" s="15">
        <v>130383858</v>
      </c>
      <c r="B261" s="15" t="str">
        <f>+VLOOKUP(A261,'BASE CLIENTE'!$A$2:$B$88,2,FALSE)</f>
        <v>NELSON MATIAS</v>
      </c>
      <c r="C261" s="7" t="s">
        <v>90</v>
      </c>
      <c r="D261" s="7" t="s">
        <v>850</v>
      </c>
      <c r="E261" s="7" t="s">
        <v>260</v>
      </c>
      <c r="F261" s="7" t="s">
        <v>451</v>
      </c>
      <c r="G261" s="7" t="s">
        <v>489</v>
      </c>
      <c r="H261" s="7" t="s">
        <v>489</v>
      </c>
      <c r="I261" s="7" t="s">
        <v>489</v>
      </c>
      <c r="J261" s="8" t="s">
        <v>498</v>
      </c>
      <c r="K261" s="8" t="s">
        <v>841</v>
      </c>
      <c r="L261" s="8" t="s">
        <v>842</v>
      </c>
      <c r="M261" s="9" t="s">
        <v>497</v>
      </c>
      <c r="N261" s="9">
        <v>45</v>
      </c>
      <c r="O261" s="9" t="s">
        <v>462</v>
      </c>
      <c r="P261" s="10">
        <v>0.01</v>
      </c>
      <c r="Q261" s="10">
        <v>0.15</v>
      </c>
      <c r="R261" s="8"/>
      <c r="S261" s="9" t="s">
        <v>457</v>
      </c>
      <c r="T261" s="7" t="s">
        <v>839</v>
      </c>
    </row>
    <row r="262" spans="1:20" ht="21" thickBot="1" x14ac:dyDescent="0.3">
      <c r="A262" s="15">
        <v>143715566</v>
      </c>
      <c r="B262" s="15" t="str">
        <f>+VLOOKUP(A262,'BASE CLIENTE'!$A$2:$B$88,2,FALSE)</f>
        <v>PEDRO FRANCISCO</v>
      </c>
      <c r="C262" s="7" t="s">
        <v>113</v>
      </c>
      <c r="D262" s="7" t="s">
        <v>851</v>
      </c>
      <c r="E262" s="7" t="s">
        <v>269</v>
      </c>
      <c r="F262" s="7" t="s">
        <v>451</v>
      </c>
      <c r="G262" s="7" t="s">
        <v>489</v>
      </c>
      <c r="H262" s="7" t="s">
        <v>489</v>
      </c>
      <c r="I262" s="7" t="s">
        <v>489</v>
      </c>
      <c r="J262" s="8" t="s">
        <v>478</v>
      </c>
      <c r="K262" s="8" t="s">
        <v>478</v>
      </c>
      <c r="L262" s="8" t="s">
        <v>479</v>
      </c>
      <c r="M262" s="9" t="s">
        <v>456</v>
      </c>
      <c r="N262" s="9">
        <v>100</v>
      </c>
      <c r="O262" s="9" t="s">
        <v>462</v>
      </c>
      <c r="P262" s="10">
        <v>0.01</v>
      </c>
      <c r="Q262" s="10">
        <v>0.3</v>
      </c>
      <c r="R262" s="8"/>
      <c r="S262" s="9" t="s">
        <v>457</v>
      </c>
      <c r="T262" s="7" t="s">
        <v>839</v>
      </c>
    </row>
    <row r="263" spans="1:20" ht="31" thickBot="1" x14ac:dyDescent="0.3">
      <c r="A263" s="15">
        <v>143715566</v>
      </c>
      <c r="B263" s="15" t="str">
        <f>+VLOOKUP(A263,'BASE CLIENTE'!$A$2:$B$88,2,FALSE)</f>
        <v>PEDRO FRANCISCO</v>
      </c>
      <c r="C263" s="7" t="s">
        <v>113</v>
      </c>
      <c r="D263" s="7" t="s">
        <v>851</v>
      </c>
      <c r="E263" s="7" t="s">
        <v>269</v>
      </c>
      <c r="F263" s="7" t="s">
        <v>451</v>
      </c>
      <c r="G263" s="7" t="s">
        <v>489</v>
      </c>
      <c r="H263" s="7" t="s">
        <v>489</v>
      </c>
      <c r="I263" s="7" t="s">
        <v>489</v>
      </c>
      <c r="J263" s="8" t="s">
        <v>491</v>
      </c>
      <c r="K263" s="8" t="s">
        <v>492</v>
      </c>
      <c r="L263" s="8" t="s">
        <v>514</v>
      </c>
      <c r="M263" s="9" t="s">
        <v>456</v>
      </c>
      <c r="N263" s="9">
        <v>100</v>
      </c>
      <c r="O263" s="9" t="s">
        <v>462</v>
      </c>
      <c r="P263" s="10">
        <v>0.01</v>
      </c>
      <c r="Q263" s="10">
        <v>0.15</v>
      </c>
      <c r="R263" s="8"/>
      <c r="S263" s="9" t="s">
        <v>457</v>
      </c>
      <c r="T263" s="7" t="s">
        <v>839</v>
      </c>
    </row>
    <row r="264" spans="1:20" ht="41" thickBot="1" x14ac:dyDescent="0.3">
      <c r="A264" s="15">
        <v>143715566</v>
      </c>
      <c r="B264" s="15" t="str">
        <f>+VLOOKUP(A264,'BASE CLIENTE'!$A$2:$B$88,2,FALSE)</f>
        <v>PEDRO FRANCISCO</v>
      </c>
      <c r="C264" s="7" t="s">
        <v>113</v>
      </c>
      <c r="D264" s="7" t="s">
        <v>851</v>
      </c>
      <c r="E264" s="7" t="s">
        <v>269</v>
      </c>
      <c r="F264" s="7" t="s">
        <v>451</v>
      </c>
      <c r="G264" s="7" t="s">
        <v>489</v>
      </c>
      <c r="H264" s="7" t="s">
        <v>489</v>
      </c>
      <c r="I264" s="7" t="s">
        <v>489</v>
      </c>
      <c r="J264" s="8" t="s">
        <v>494</v>
      </c>
      <c r="K264" s="8" t="s">
        <v>840</v>
      </c>
      <c r="L264" s="8" t="s">
        <v>620</v>
      </c>
      <c r="M264" s="9" t="s">
        <v>497</v>
      </c>
      <c r="N264" s="9">
        <v>2</v>
      </c>
      <c r="O264" s="9" t="s">
        <v>442</v>
      </c>
      <c r="P264" s="10">
        <v>0.01</v>
      </c>
      <c r="Q264" s="10">
        <v>0.1</v>
      </c>
      <c r="R264" s="8"/>
      <c r="S264" s="9" t="s">
        <v>457</v>
      </c>
      <c r="T264" s="7" t="s">
        <v>839</v>
      </c>
    </row>
    <row r="265" spans="1:20" ht="21" thickBot="1" x14ac:dyDescent="0.3">
      <c r="A265" s="15">
        <v>143715566</v>
      </c>
      <c r="B265" s="15" t="str">
        <f>+VLOOKUP(A265,'BASE CLIENTE'!$A$2:$B$88,2,FALSE)</f>
        <v>PEDRO FRANCISCO</v>
      </c>
      <c r="C265" s="7" t="s">
        <v>113</v>
      </c>
      <c r="D265" s="7" t="s">
        <v>851</v>
      </c>
      <c r="E265" s="7" t="s">
        <v>269</v>
      </c>
      <c r="F265" s="7" t="s">
        <v>451</v>
      </c>
      <c r="G265" s="7" t="s">
        <v>489</v>
      </c>
      <c r="H265" s="7" t="s">
        <v>489</v>
      </c>
      <c r="I265" s="7" t="s">
        <v>489</v>
      </c>
      <c r="J265" s="8" t="s">
        <v>486</v>
      </c>
      <c r="K265" s="8" t="s">
        <v>486</v>
      </c>
      <c r="L265" s="8" t="s">
        <v>487</v>
      </c>
      <c r="M265" s="9" t="s">
        <v>456</v>
      </c>
      <c r="N265" s="9">
        <v>100</v>
      </c>
      <c r="O265" s="9" t="s">
        <v>462</v>
      </c>
      <c r="P265" s="10">
        <v>0.01</v>
      </c>
      <c r="Q265" s="10">
        <v>0.3</v>
      </c>
      <c r="R265" s="8"/>
      <c r="S265" s="9" t="s">
        <v>457</v>
      </c>
      <c r="T265" s="7" t="s">
        <v>839</v>
      </c>
    </row>
    <row r="266" spans="1:20" ht="61" thickBot="1" x14ac:dyDescent="0.3">
      <c r="A266" s="15">
        <v>143715566</v>
      </c>
      <c r="B266" s="15" t="str">
        <f>+VLOOKUP(A266,'BASE CLIENTE'!$A$2:$B$88,2,FALSE)</f>
        <v>PEDRO FRANCISCO</v>
      </c>
      <c r="C266" s="7" t="s">
        <v>113</v>
      </c>
      <c r="D266" s="7" t="s">
        <v>851</v>
      </c>
      <c r="E266" s="7" t="s">
        <v>269</v>
      </c>
      <c r="F266" s="7" t="s">
        <v>451</v>
      </c>
      <c r="G266" s="7" t="s">
        <v>489</v>
      </c>
      <c r="H266" s="7" t="s">
        <v>489</v>
      </c>
      <c r="I266" s="7" t="s">
        <v>489</v>
      </c>
      <c r="J266" s="8" t="s">
        <v>498</v>
      </c>
      <c r="K266" s="8" t="s">
        <v>841</v>
      </c>
      <c r="L266" s="8" t="s">
        <v>842</v>
      </c>
      <c r="M266" s="9" t="s">
        <v>497</v>
      </c>
      <c r="N266" s="9">
        <v>45</v>
      </c>
      <c r="O266" s="9" t="s">
        <v>462</v>
      </c>
      <c r="P266" s="10">
        <v>0.01</v>
      </c>
      <c r="Q266" s="10">
        <v>0.15</v>
      </c>
      <c r="R266" s="8"/>
      <c r="S266" s="9" t="s">
        <v>457</v>
      </c>
      <c r="T266" s="7" t="s">
        <v>839</v>
      </c>
    </row>
    <row r="267" spans="1:20" ht="21" thickBot="1" x14ac:dyDescent="0.3">
      <c r="A267" s="15">
        <v>185331547</v>
      </c>
      <c r="B267" s="15" t="str">
        <f>+VLOOKUP(A267,'BASE CLIENTE'!$A$2:$B$88,2,FALSE)</f>
        <v>CAMILA FERNANDA</v>
      </c>
      <c r="C267" s="7" t="s">
        <v>160</v>
      </c>
      <c r="D267" s="7" t="s">
        <v>852</v>
      </c>
      <c r="E267" s="7" t="s">
        <v>287</v>
      </c>
      <c r="F267" s="7" t="s">
        <v>451</v>
      </c>
      <c r="G267" s="7" t="s">
        <v>489</v>
      </c>
      <c r="H267" s="7" t="s">
        <v>489</v>
      </c>
      <c r="I267" s="7" t="s">
        <v>489</v>
      </c>
      <c r="J267" s="8" t="s">
        <v>478</v>
      </c>
      <c r="K267" s="8" t="s">
        <v>478</v>
      </c>
      <c r="L267" s="8" t="s">
        <v>479</v>
      </c>
      <c r="M267" s="9" t="s">
        <v>456</v>
      </c>
      <c r="N267" s="9">
        <v>100</v>
      </c>
      <c r="O267" s="9" t="s">
        <v>462</v>
      </c>
      <c r="P267" s="10">
        <v>1</v>
      </c>
      <c r="Q267" s="10">
        <v>0.3</v>
      </c>
      <c r="R267" s="8"/>
      <c r="S267" s="9" t="s">
        <v>457</v>
      </c>
      <c r="T267" s="7" t="s">
        <v>490</v>
      </c>
    </row>
    <row r="268" spans="1:20" ht="31" thickBot="1" x14ac:dyDescent="0.3">
      <c r="A268" s="15">
        <v>185331547</v>
      </c>
      <c r="B268" s="15" t="str">
        <f>+VLOOKUP(A268,'BASE CLIENTE'!$A$2:$B$88,2,FALSE)</f>
        <v>CAMILA FERNANDA</v>
      </c>
      <c r="C268" s="7" t="s">
        <v>160</v>
      </c>
      <c r="D268" s="7" t="s">
        <v>852</v>
      </c>
      <c r="E268" s="7" t="s">
        <v>287</v>
      </c>
      <c r="F268" s="7" t="s">
        <v>451</v>
      </c>
      <c r="G268" s="7" t="s">
        <v>489</v>
      </c>
      <c r="H268" s="7" t="s">
        <v>489</v>
      </c>
      <c r="I268" s="7" t="s">
        <v>489</v>
      </c>
      <c r="J268" s="8" t="s">
        <v>491</v>
      </c>
      <c r="K268" s="8" t="s">
        <v>492</v>
      </c>
      <c r="L268" s="8" t="s">
        <v>493</v>
      </c>
      <c r="M268" s="9" t="s">
        <v>456</v>
      </c>
      <c r="N268" s="9">
        <v>100</v>
      </c>
      <c r="O268" s="9" t="s">
        <v>462</v>
      </c>
      <c r="P268" s="10">
        <v>0</v>
      </c>
      <c r="Q268" s="10">
        <v>0.15</v>
      </c>
      <c r="R268" s="8"/>
      <c r="S268" s="9" t="s">
        <v>457</v>
      </c>
      <c r="T268" s="7" t="s">
        <v>490</v>
      </c>
    </row>
    <row r="269" spans="1:20" ht="71" thickBot="1" x14ac:dyDescent="0.3">
      <c r="A269" s="15">
        <v>185331547</v>
      </c>
      <c r="B269" s="15" t="str">
        <f>+VLOOKUP(A269,'BASE CLIENTE'!$A$2:$B$88,2,FALSE)</f>
        <v>CAMILA FERNANDA</v>
      </c>
      <c r="C269" s="7" t="s">
        <v>160</v>
      </c>
      <c r="D269" s="7" t="s">
        <v>852</v>
      </c>
      <c r="E269" s="7" t="s">
        <v>287</v>
      </c>
      <c r="F269" s="7" t="s">
        <v>451</v>
      </c>
      <c r="G269" s="7" t="s">
        <v>489</v>
      </c>
      <c r="H269" s="7" t="s">
        <v>489</v>
      </c>
      <c r="I269" s="7" t="s">
        <v>489</v>
      </c>
      <c r="J269" s="8" t="s">
        <v>494</v>
      </c>
      <c r="K269" s="8" t="s">
        <v>495</v>
      </c>
      <c r="L269" s="8" t="s">
        <v>802</v>
      </c>
      <c r="M269" s="9" t="s">
        <v>497</v>
      </c>
      <c r="N269" s="9">
        <v>90</v>
      </c>
      <c r="O269" s="9" t="s">
        <v>462</v>
      </c>
      <c r="P269" s="10">
        <v>0</v>
      </c>
      <c r="Q269" s="10">
        <v>0.1</v>
      </c>
      <c r="R269" s="8"/>
      <c r="S269" s="9" t="s">
        <v>457</v>
      </c>
      <c r="T269" s="7" t="s">
        <v>490</v>
      </c>
    </row>
    <row r="270" spans="1:20" ht="21" thickBot="1" x14ac:dyDescent="0.3">
      <c r="A270" s="15">
        <v>185331547</v>
      </c>
      <c r="B270" s="15" t="str">
        <f>+VLOOKUP(A270,'BASE CLIENTE'!$A$2:$B$88,2,FALSE)</f>
        <v>CAMILA FERNANDA</v>
      </c>
      <c r="C270" s="7" t="s">
        <v>160</v>
      </c>
      <c r="D270" s="7" t="s">
        <v>852</v>
      </c>
      <c r="E270" s="7" t="s">
        <v>287</v>
      </c>
      <c r="F270" s="7" t="s">
        <v>451</v>
      </c>
      <c r="G270" s="7" t="s">
        <v>489</v>
      </c>
      <c r="H270" s="7" t="s">
        <v>489</v>
      </c>
      <c r="I270" s="7" t="s">
        <v>489</v>
      </c>
      <c r="J270" s="8" t="s">
        <v>486</v>
      </c>
      <c r="K270" s="8" t="s">
        <v>486</v>
      </c>
      <c r="L270" s="8" t="s">
        <v>487</v>
      </c>
      <c r="M270" s="9" t="s">
        <v>456</v>
      </c>
      <c r="N270" s="9">
        <v>100</v>
      </c>
      <c r="O270" s="9" t="s">
        <v>462</v>
      </c>
      <c r="P270" s="10">
        <v>1</v>
      </c>
      <c r="Q270" s="10">
        <v>0.3</v>
      </c>
      <c r="R270" s="8"/>
      <c r="S270" s="9" t="s">
        <v>457</v>
      </c>
      <c r="T270" s="7" t="s">
        <v>490</v>
      </c>
    </row>
    <row r="271" spans="1:20" ht="71" thickBot="1" x14ac:dyDescent="0.3">
      <c r="A271" s="15">
        <v>185331547</v>
      </c>
      <c r="B271" s="15" t="str">
        <f>+VLOOKUP(A271,'BASE CLIENTE'!$A$2:$B$88,2,FALSE)</f>
        <v>CAMILA FERNANDA</v>
      </c>
      <c r="C271" s="7" t="s">
        <v>160</v>
      </c>
      <c r="D271" s="7" t="s">
        <v>852</v>
      </c>
      <c r="E271" s="7" t="s">
        <v>287</v>
      </c>
      <c r="F271" s="7" t="s">
        <v>451</v>
      </c>
      <c r="G271" s="7" t="s">
        <v>489</v>
      </c>
      <c r="H271" s="7" t="s">
        <v>489</v>
      </c>
      <c r="I271" s="7" t="s">
        <v>489</v>
      </c>
      <c r="J271" s="8" t="s">
        <v>498</v>
      </c>
      <c r="K271" s="8" t="s">
        <v>499</v>
      </c>
      <c r="L271" s="8" t="s">
        <v>803</v>
      </c>
      <c r="M271" s="9" t="s">
        <v>501</v>
      </c>
      <c r="N271" s="9">
        <v>85</v>
      </c>
      <c r="O271" s="9" t="s">
        <v>462</v>
      </c>
      <c r="P271" s="10">
        <v>0</v>
      </c>
      <c r="Q271" s="10">
        <v>0.15</v>
      </c>
      <c r="R271" s="8"/>
      <c r="S271" s="9" t="s">
        <v>457</v>
      </c>
      <c r="T271" s="7" t="s">
        <v>490</v>
      </c>
    </row>
    <row r="272" spans="1:20" ht="21" thickBot="1" x14ac:dyDescent="0.3">
      <c r="A272" s="15">
        <v>180370994</v>
      </c>
      <c r="B272" s="15" t="str">
        <f>+VLOOKUP(A272,'BASE CLIENTE'!$A$2:$B$88,2,FALSE)</f>
        <v>EVELYN JUDIT</v>
      </c>
      <c r="C272" s="7" t="s">
        <v>167</v>
      </c>
      <c r="D272" s="7" t="s">
        <v>853</v>
      </c>
      <c r="E272" s="7" t="s">
        <v>290</v>
      </c>
      <c r="F272" s="7" t="s">
        <v>451</v>
      </c>
      <c r="G272" s="7" t="s">
        <v>340</v>
      </c>
      <c r="H272" s="7" t="s">
        <v>340</v>
      </c>
      <c r="I272" s="7" t="s">
        <v>340</v>
      </c>
      <c r="J272" s="8" t="s">
        <v>478</v>
      </c>
      <c r="K272" s="8" t="s">
        <v>478</v>
      </c>
      <c r="L272" s="8" t="s">
        <v>479</v>
      </c>
      <c r="M272" s="9" t="s">
        <v>456</v>
      </c>
      <c r="N272" s="9">
        <v>100</v>
      </c>
      <c r="O272" s="9" t="s">
        <v>462</v>
      </c>
      <c r="P272" s="10">
        <v>1</v>
      </c>
      <c r="Q272" s="10">
        <v>0.3</v>
      </c>
      <c r="R272" s="8"/>
      <c r="S272" s="9" t="s">
        <v>457</v>
      </c>
      <c r="T272" s="7" t="s">
        <v>609</v>
      </c>
    </row>
    <row r="273" spans="1:20" ht="21" thickBot="1" x14ac:dyDescent="0.3">
      <c r="A273" s="15">
        <v>180370994</v>
      </c>
      <c r="B273" s="15" t="str">
        <f>+VLOOKUP(A273,'BASE CLIENTE'!$A$2:$B$88,2,FALSE)</f>
        <v>EVELYN JUDIT</v>
      </c>
      <c r="C273" s="7" t="s">
        <v>167</v>
      </c>
      <c r="D273" s="7" t="s">
        <v>853</v>
      </c>
      <c r="E273" s="7" t="s">
        <v>290</v>
      </c>
      <c r="F273" s="7" t="s">
        <v>451</v>
      </c>
      <c r="G273" s="7" t="s">
        <v>340</v>
      </c>
      <c r="H273" s="7" t="s">
        <v>340</v>
      </c>
      <c r="I273" s="7" t="s">
        <v>340</v>
      </c>
      <c r="J273" s="8" t="s">
        <v>486</v>
      </c>
      <c r="K273" s="8" t="s">
        <v>486</v>
      </c>
      <c r="L273" s="8" t="s">
        <v>487</v>
      </c>
      <c r="M273" s="9" t="s">
        <v>456</v>
      </c>
      <c r="N273" s="9">
        <v>100</v>
      </c>
      <c r="O273" s="9" t="s">
        <v>462</v>
      </c>
      <c r="P273" s="10">
        <v>1</v>
      </c>
      <c r="Q273" s="10">
        <v>0.3</v>
      </c>
      <c r="R273" s="8"/>
      <c r="S273" s="9" t="s">
        <v>457</v>
      </c>
      <c r="T273" s="7" t="s">
        <v>609</v>
      </c>
    </row>
    <row r="274" spans="1:20" ht="31" thickBot="1" x14ac:dyDescent="0.3">
      <c r="A274" s="15">
        <v>180370994</v>
      </c>
      <c r="B274" s="15" t="str">
        <f>+VLOOKUP(A274,'BASE CLIENTE'!$A$2:$B$88,2,FALSE)</f>
        <v>EVELYN JUDIT</v>
      </c>
      <c r="C274" s="7" t="s">
        <v>167</v>
      </c>
      <c r="D274" s="7" t="s">
        <v>853</v>
      </c>
      <c r="E274" s="7" t="s">
        <v>290</v>
      </c>
      <c r="F274" s="7" t="s">
        <v>451</v>
      </c>
      <c r="G274" s="7" t="s">
        <v>340</v>
      </c>
      <c r="H274" s="7" t="s">
        <v>340</v>
      </c>
      <c r="I274" s="7" t="s">
        <v>340</v>
      </c>
      <c r="J274" s="8" t="s">
        <v>610</v>
      </c>
      <c r="K274" s="8" t="s">
        <v>854</v>
      </c>
      <c r="L274" s="8" t="s">
        <v>855</v>
      </c>
      <c r="M274" s="9" t="s">
        <v>456</v>
      </c>
      <c r="N274" s="9">
        <v>20</v>
      </c>
      <c r="O274" s="9" t="s">
        <v>462</v>
      </c>
      <c r="P274" s="10">
        <v>0</v>
      </c>
      <c r="Q274" s="10">
        <v>0.2</v>
      </c>
      <c r="R274" s="8"/>
      <c r="S274" s="9" t="s">
        <v>457</v>
      </c>
      <c r="T274" s="7" t="s">
        <v>609</v>
      </c>
    </row>
    <row r="275" spans="1:20" ht="61" thickBot="1" x14ac:dyDescent="0.3">
      <c r="A275" s="15">
        <v>180370994</v>
      </c>
      <c r="B275" s="15" t="str">
        <f>+VLOOKUP(A275,'BASE CLIENTE'!$A$2:$B$88,2,FALSE)</f>
        <v>EVELYN JUDIT</v>
      </c>
      <c r="C275" s="7" t="s">
        <v>167</v>
      </c>
      <c r="D275" s="7" t="s">
        <v>853</v>
      </c>
      <c r="E275" s="7" t="s">
        <v>290</v>
      </c>
      <c r="F275" s="7" t="s">
        <v>451</v>
      </c>
      <c r="G275" s="7" t="s">
        <v>340</v>
      </c>
      <c r="H275" s="7" t="s">
        <v>340</v>
      </c>
      <c r="I275" s="7" t="s">
        <v>340</v>
      </c>
      <c r="J275" s="8" t="s">
        <v>856</v>
      </c>
      <c r="K275" s="8" t="s">
        <v>857</v>
      </c>
      <c r="L275" s="8" t="s">
        <v>858</v>
      </c>
      <c r="M275" s="9" t="s">
        <v>456</v>
      </c>
      <c r="N275" s="9">
        <v>20</v>
      </c>
      <c r="O275" s="9" t="s">
        <v>462</v>
      </c>
      <c r="P275" s="10">
        <v>0</v>
      </c>
      <c r="Q275" s="10">
        <v>0.2</v>
      </c>
      <c r="R275" s="8"/>
      <c r="S275" s="9" t="s">
        <v>457</v>
      </c>
      <c r="T275" s="7" t="s">
        <v>609</v>
      </c>
    </row>
    <row r="276" spans="1:20" ht="21" thickBot="1" x14ac:dyDescent="0.3">
      <c r="A276" s="15">
        <v>13053539</v>
      </c>
      <c r="B276" s="15" t="e">
        <f>+VLOOKUP(A276,'BASE CLIENTE'!$A$2:$B$88,2,FALSE)</f>
        <v>#N/A</v>
      </c>
      <c r="C276" s="7" t="s">
        <v>859</v>
      </c>
      <c r="D276" s="7" t="s">
        <v>860</v>
      </c>
      <c r="E276" s="7" t="s">
        <v>861</v>
      </c>
      <c r="F276" s="7" t="s">
        <v>451</v>
      </c>
      <c r="G276" s="7" t="s">
        <v>489</v>
      </c>
      <c r="H276" s="7" t="s">
        <v>489</v>
      </c>
      <c r="I276" s="7" t="s">
        <v>489</v>
      </c>
      <c r="J276" s="8" t="s">
        <v>862</v>
      </c>
      <c r="K276" s="8" t="s">
        <v>862</v>
      </c>
      <c r="L276" s="8" t="s">
        <v>863</v>
      </c>
      <c r="M276" s="9" t="s">
        <v>456</v>
      </c>
      <c r="N276" s="9">
        <v>100</v>
      </c>
      <c r="O276" s="9" t="s">
        <v>462</v>
      </c>
      <c r="P276" s="10">
        <v>0</v>
      </c>
      <c r="Q276" s="10">
        <v>0.3</v>
      </c>
      <c r="R276" s="8"/>
      <c r="S276" s="9" t="s">
        <v>457</v>
      </c>
      <c r="T276" s="7" t="s">
        <v>602</v>
      </c>
    </row>
    <row r="277" spans="1:20" ht="31" thickBot="1" x14ac:dyDescent="0.3">
      <c r="A277" s="15">
        <v>13053539</v>
      </c>
      <c r="B277" s="15" t="e">
        <f>+VLOOKUP(A277,'BASE CLIENTE'!$A$2:$B$88,2,FALSE)</f>
        <v>#N/A</v>
      </c>
      <c r="C277" s="7" t="s">
        <v>859</v>
      </c>
      <c r="D277" s="7" t="s">
        <v>860</v>
      </c>
      <c r="E277" s="7" t="s">
        <v>861</v>
      </c>
      <c r="F277" s="7" t="s">
        <v>451</v>
      </c>
      <c r="G277" s="7" t="s">
        <v>489</v>
      </c>
      <c r="H277" s="7" t="s">
        <v>489</v>
      </c>
      <c r="I277" s="7" t="s">
        <v>489</v>
      </c>
      <c r="J277" s="8" t="s">
        <v>491</v>
      </c>
      <c r="K277" s="8" t="s">
        <v>492</v>
      </c>
      <c r="L277" s="8" t="s">
        <v>514</v>
      </c>
      <c r="M277" s="9" t="s">
        <v>456</v>
      </c>
      <c r="N277" s="9">
        <v>100</v>
      </c>
      <c r="O277" s="9" t="s">
        <v>462</v>
      </c>
      <c r="P277" s="10">
        <v>0</v>
      </c>
      <c r="Q277" s="10">
        <v>0.15</v>
      </c>
      <c r="R277" s="8"/>
      <c r="S277" s="9" t="s">
        <v>457</v>
      </c>
      <c r="T277" s="7" t="s">
        <v>602</v>
      </c>
    </row>
    <row r="278" spans="1:20" ht="61" thickBot="1" x14ac:dyDescent="0.3">
      <c r="A278" s="15">
        <v>13053539</v>
      </c>
      <c r="B278" s="15" t="e">
        <f>+VLOOKUP(A278,'BASE CLIENTE'!$A$2:$B$88,2,FALSE)</f>
        <v>#N/A</v>
      </c>
      <c r="C278" s="7" t="s">
        <v>859</v>
      </c>
      <c r="D278" s="7" t="s">
        <v>860</v>
      </c>
      <c r="E278" s="7" t="s">
        <v>861</v>
      </c>
      <c r="F278" s="7" t="s">
        <v>451</v>
      </c>
      <c r="G278" s="7" t="s">
        <v>489</v>
      </c>
      <c r="H278" s="7" t="s">
        <v>489</v>
      </c>
      <c r="I278" s="7" t="s">
        <v>489</v>
      </c>
      <c r="J278" s="8" t="s">
        <v>494</v>
      </c>
      <c r="K278" s="8" t="s">
        <v>603</v>
      </c>
      <c r="L278" s="8" t="s">
        <v>623</v>
      </c>
      <c r="M278" s="9" t="s">
        <v>456</v>
      </c>
      <c r="N278" s="9">
        <v>100</v>
      </c>
      <c r="O278" s="9" t="s">
        <v>462</v>
      </c>
      <c r="P278" s="10">
        <v>0</v>
      </c>
      <c r="Q278" s="10">
        <v>0.15</v>
      </c>
      <c r="R278" s="8"/>
      <c r="S278" s="9" t="s">
        <v>457</v>
      </c>
      <c r="T278" s="7" t="s">
        <v>602</v>
      </c>
    </row>
    <row r="279" spans="1:20" ht="21" thickBot="1" x14ac:dyDescent="0.3">
      <c r="A279" s="15">
        <v>13053539</v>
      </c>
      <c r="B279" s="15" t="e">
        <f>+VLOOKUP(A279,'BASE CLIENTE'!$A$2:$B$88,2,FALSE)</f>
        <v>#N/A</v>
      </c>
      <c r="C279" s="7" t="s">
        <v>859</v>
      </c>
      <c r="D279" s="7" t="s">
        <v>860</v>
      </c>
      <c r="E279" s="7" t="s">
        <v>861</v>
      </c>
      <c r="F279" s="7" t="s">
        <v>451</v>
      </c>
      <c r="G279" s="7" t="s">
        <v>489</v>
      </c>
      <c r="H279" s="7" t="s">
        <v>489</v>
      </c>
      <c r="I279" s="7" t="s">
        <v>489</v>
      </c>
      <c r="J279" s="8" t="s">
        <v>864</v>
      </c>
      <c r="K279" s="8" t="s">
        <v>864</v>
      </c>
      <c r="L279" s="8" t="s">
        <v>865</v>
      </c>
      <c r="M279" s="9" t="s">
        <v>456</v>
      </c>
      <c r="N279" s="9">
        <v>100</v>
      </c>
      <c r="O279" s="9" t="s">
        <v>462</v>
      </c>
      <c r="P279" s="10">
        <v>0</v>
      </c>
      <c r="Q279" s="10">
        <v>0.3</v>
      </c>
      <c r="R279" s="8"/>
      <c r="S279" s="9" t="s">
        <v>457</v>
      </c>
      <c r="T279" s="7" t="s">
        <v>602</v>
      </c>
    </row>
    <row r="280" spans="1:20" ht="51" thickBot="1" x14ac:dyDescent="0.3">
      <c r="A280" s="15">
        <v>13053539</v>
      </c>
      <c r="B280" s="15" t="e">
        <f>+VLOOKUP(A280,'BASE CLIENTE'!$A$2:$B$88,2,FALSE)</f>
        <v>#N/A</v>
      </c>
      <c r="C280" s="7" t="s">
        <v>859</v>
      </c>
      <c r="D280" s="7" t="s">
        <v>860</v>
      </c>
      <c r="E280" s="7" t="s">
        <v>861</v>
      </c>
      <c r="F280" s="7" t="s">
        <v>451</v>
      </c>
      <c r="G280" s="7" t="s">
        <v>489</v>
      </c>
      <c r="H280" s="7" t="s">
        <v>489</v>
      </c>
      <c r="I280" s="7" t="s">
        <v>489</v>
      </c>
      <c r="J280" s="8" t="s">
        <v>498</v>
      </c>
      <c r="K280" s="8" t="s">
        <v>606</v>
      </c>
      <c r="L280" s="8" t="s">
        <v>629</v>
      </c>
      <c r="M280" s="9" t="s">
        <v>497</v>
      </c>
      <c r="N280" s="9">
        <v>100</v>
      </c>
      <c r="O280" s="9" t="s">
        <v>462</v>
      </c>
      <c r="P280" s="10">
        <v>0</v>
      </c>
      <c r="Q280" s="10">
        <v>0.1</v>
      </c>
      <c r="R280" s="8"/>
      <c r="S280" s="9" t="s">
        <v>457</v>
      </c>
      <c r="T280" s="7" t="s">
        <v>602</v>
      </c>
    </row>
    <row r="281" spans="1:20" ht="21" thickBot="1" x14ac:dyDescent="0.3">
      <c r="A281" s="15">
        <v>130840000</v>
      </c>
      <c r="B281" s="15" t="str">
        <f>+VLOOKUP(A281,'BASE CLIENTE'!$A$2:$B$88,2,FALSE)</f>
        <v>IVAN ENRIQUE</v>
      </c>
      <c r="C281" s="7" t="s">
        <v>170</v>
      </c>
      <c r="D281" s="7" t="s">
        <v>866</v>
      </c>
      <c r="E281" s="7" t="s">
        <v>291</v>
      </c>
      <c r="F281" s="7" t="s">
        <v>451</v>
      </c>
      <c r="G281" s="7" t="s">
        <v>489</v>
      </c>
      <c r="H281" s="7" t="s">
        <v>489</v>
      </c>
      <c r="I281" s="7" t="s">
        <v>489</v>
      </c>
      <c r="J281" s="8" t="s">
        <v>478</v>
      </c>
      <c r="K281" s="8" t="s">
        <v>478</v>
      </c>
      <c r="L281" s="8" t="s">
        <v>479</v>
      </c>
      <c r="M281" s="9" t="s">
        <v>456</v>
      </c>
      <c r="N281" s="9">
        <v>100</v>
      </c>
      <c r="O281" s="9" t="s">
        <v>462</v>
      </c>
      <c r="P281" s="10">
        <v>1</v>
      </c>
      <c r="Q281" s="10">
        <v>0.3</v>
      </c>
      <c r="R281" s="8"/>
      <c r="S281" s="9" t="s">
        <v>457</v>
      </c>
      <c r="T281" s="7" t="s">
        <v>490</v>
      </c>
    </row>
    <row r="282" spans="1:20" ht="31" thickBot="1" x14ac:dyDescent="0.3">
      <c r="A282" s="15">
        <v>130840000</v>
      </c>
      <c r="B282" s="15" t="str">
        <f>+VLOOKUP(A282,'BASE CLIENTE'!$A$2:$B$88,2,FALSE)</f>
        <v>IVAN ENRIQUE</v>
      </c>
      <c r="C282" s="7" t="s">
        <v>170</v>
      </c>
      <c r="D282" s="7" t="s">
        <v>866</v>
      </c>
      <c r="E282" s="7" t="s">
        <v>291</v>
      </c>
      <c r="F282" s="7" t="s">
        <v>451</v>
      </c>
      <c r="G282" s="7" t="s">
        <v>489</v>
      </c>
      <c r="H282" s="7" t="s">
        <v>489</v>
      </c>
      <c r="I282" s="7" t="s">
        <v>489</v>
      </c>
      <c r="J282" s="8" t="s">
        <v>491</v>
      </c>
      <c r="K282" s="8" t="s">
        <v>492</v>
      </c>
      <c r="L282" s="8" t="s">
        <v>493</v>
      </c>
      <c r="M282" s="9" t="s">
        <v>456</v>
      </c>
      <c r="N282" s="9">
        <v>100</v>
      </c>
      <c r="O282" s="9" t="s">
        <v>462</v>
      </c>
      <c r="P282" s="10">
        <v>0</v>
      </c>
      <c r="Q282" s="10">
        <v>0.15</v>
      </c>
      <c r="R282" s="8"/>
      <c r="S282" s="9" t="s">
        <v>457</v>
      </c>
      <c r="T282" s="7" t="s">
        <v>490</v>
      </c>
    </row>
    <row r="283" spans="1:20" ht="71" thickBot="1" x14ac:dyDescent="0.3">
      <c r="A283" s="15">
        <v>130840000</v>
      </c>
      <c r="B283" s="15" t="str">
        <f>+VLOOKUP(A283,'BASE CLIENTE'!$A$2:$B$88,2,FALSE)</f>
        <v>IVAN ENRIQUE</v>
      </c>
      <c r="C283" s="7" t="s">
        <v>170</v>
      </c>
      <c r="D283" s="7" t="s">
        <v>866</v>
      </c>
      <c r="E283" s="7" t="s">
        <v>291</v>
      </c>
      <c r="F283" s="7" t="s">
        <v>451</v>
      </c>
      <c r="G283" s="7" t="s">
        <v>489</v>
      </c>
      <c r="H283" s="7" t="s">
        <v>489</v>
      </c>
      <c r="I283" s="7" t="s">
        <v>489</v>
      </c>
      <c r="J283" s="8" t="s">
        <v>494</v>
      </c>
      <c r="K283" s="8" t="s">
        <v>495</v>
      </c>
      <c r="L283" s="8" t="s">
        <v>802</v>
      </c>
      <c r="M283" s="9" t="s">
        <v>497</v>
      </c>
      <c r="N283" s="9">
        <v>90</v>
      </c>
      <c r="O283" s="9" t="s">
        <v>462</v>
      </c>
      <c r="P283" s="10">
        <v>0</v>
      </c>
      <c r="Q283" s="10">
        <v>0.1</v>
      </c>
      <c r="R283" s="8"/>
      <c r="S283" s="9" t="s">
        <v>457</v>
      </c>
      <c r="T283" s="7" t="s">
        <v>490</v>
      </c>
    </row>
    <row r="284" spans="1:20" ht="21" thickBot="1" x14ac:dyDescent="0.3">
      <c r="A284" s="15">
        <v>130840000</v>
      </c>
      <c r="B284" s="15" t="str">
        <f>+VLOOKUP(A284,'BASE CLIENTE'!$A$2:$B$88,2,FALSE)</f>
        <v>IVAN ENRIQUE</v>
      </c>
      <c r="C284" s="7" t="s">
        <v>170</v>
      </c>
      <c r="D284" s="7" t="s">
        <v>866</v>
      </c>
      <c r="E284" s="7" t="s">
        <v>291</v>
      </c>
      <c r="F284" s="7" t="s">
        <v>451</v>
      </c>
      <c r="G284" s="7" t="s">
        <v>489</v>
      </c>
      <c r="H284" s="7" t="s">
        <v>489</v>
      </c>
      <c r="I284" s="7" t="s">
        <v>489</v>
      </c>
      <c r="J284" s="8" t="s">
        <v>486</v>
      </c>
      <c r="K284" s="8" t="s">
        <v>486</v>
      </c>
      <c r="L284" s="8" t="s">
        <v>487</v>
      </c>
      <c r="M284" s="9" t="s">
        <v>456</v>
      </c>
      <c r="N284" s="9">
        <v>100</v>
      </c>
      <c r="O284" s="9" t="s">
        <v>462</v>
      </c>
      <c r="P284" s="10">
        <v>1</v>
      </c>
      <c r="Q284" s="10">
        <v>0.3</v>
      </c>
      <c r="R284" s="8"/>
      <c r="S284" s="9" t="s">
        <v>457</v>
      </c>
      <c r="T284" s="7" t="s">
        <v>490</v>
      </c>
    </row>
    <row r="285" spans="1:20" ht="71" thickBot="1" x14ac:dyDescent="0.3">
      <c r="A285" s="15">
        <v>130840000</v>
      </c>
      <c r="B285" s="15" t="str">
        <f>+VLOOKUP(A285,'BASE CLIENTE'!$A$2:$B$88,2,FALSE)</f>
        <v>IVAN ENRIQUE</v>
      </c>
      <c r="C285" s="7" t="s">
        <v>170</v>
      </c>
      <c r="D285" s="7" t="s">
        <v>866</v>
      </c>
      <c r="E285" s="7" t="s">
        <v>291</v>
      </c>
      <c r="F285" s="7" t="s">
        <v>451</v>
      </c>
      <c r="G285" s="7" t="s">
        <v>489</v>
      </c>
      <c r="H285" s="7" t="s">
        <v>489</v>
      </c>
      <c r="I285" s="7" t="s">
        <v>489</v>
      </c>
      <c r="J285" s="8" t="s">
        <v>498</v>
      </c>
      <c r="K285" s="8" t="s">
        <v>499</v>
      </c>
      <c r="L285" s="8" t="s">
        <v>803</v>
      </c>
      <c r="M285" s="9" t="s">
        <v>501</v>
      </c>
      <c r="N285" s="9">
        <v>85</v>
      </c>
      <c r="O285" s="9" t="s">
        <v>462</v>
      </c>
      <c r="P285" s="10">
        <v>0</v>
      </c>
      <c r="Q285" s="10">
        <v>0.15</v>
      </c>
      <c r="R285" s="8"/>
      <c r="S285" s="9" t="s">
        <v>457</v>
      </c>
      <c r="T285" s="7" t="s">
        <v>490</v>
      </c>
    </row>
    <row r="286" spans="1:20" ht="21" thickBot="1" x14ac:dyDescent="0.3">
      <c r="A286" s="23" t="s">
        <v>373</v>
      </c>
      <c r="B286" s="15" t="str">
        <f>+VLOOKUP(A286,'BASE CLIENTE'!$A$2:$B$88,2,FALSE)</f>
        <v>KAREN MARION</v>
      </c>
      <c r="C286" s="7" t="s">
        <v>164</v>
      </c>
      <c r="D286" s="7" t="s">
        <v>867</v>
      </c>
      <c r="E286" s="7" t="s">
        <v>289</v>
      </c>
      <c r="F286" s="7" t="s">
        <v>451</v>
      </c>
      <c r="G286" s="7" t="s">
        <v>489</v>
      </c>
      <c r="H286" s="7" t="s">
        <v>489</v>
      </c>
      <c r="I286" s="7" t="s">
        <v>489</v>
      </c>
      <c r="J286" s="8" t="s">
        <v>478</v>
      </c>
      <c r="K286" s="8" t="s">
        <v>478</v>
      </c>
      <c r="L286" s="8" t="s">
        <v>479</v>
      </c>
      <c r="M286" s="9" t="s">
        <v>456</v>
      </c>
      <c r="N286" s="9">
        <v>100</v>
      </c>
      <c r="O286" s="9" t="s">
        <v>462</v>
      </c>
      <c r="P286" s="10">
        <v>0.01</v>
      </c>
      <c r="Q286" s="10">
        <v>0.3</v>
      </c>
      <c r="R286" s="8"/>
      <c r="S286" s="9" t="s">
        <v>457</v>
      </c>
      <c r="T286" s="7" t="s">
        <v>682</v>
      </c>
    </row>
    <row r="287" spans="1:20" ht="31" thickBot="1" x14ac:dyDescent="0.3">
      <c r="A287" s="23" t="s">
        <v>373</v>
      </c>
      <c r="B287" s="15" t="str">
        <f>+VLOOKUP(A287,'BASE CLIENTE'!$A$2:$B$88,2,FALSE)</f>
        <v>KAREN MARION</v>
      </c>
      <c r="C287" s="7" t="s">
        <v>164</v>
      </c>
      <c r="D287" s="7" t="s">
        <v>867</v>
      </c>
      <c r="E287" s="7" t="s">
        <v>289</v>
      </c>
      <c r="F287" s="7" t="s">
        <v>451</v>
      </c>
      <c r="G287" s="7" t="s">
        <v>489</v>
      </c>
      <c r="H287" s="7" t="s">
        <v>489</v>
      </c>
      <c r="I287" s="7" t="s">
        <v>489</v>
      </c>
      <c r="J287" s="8" t="s">
        <v>491</v>
      </c>
      <c r="K287" s="8" t="s">
        <v>683</v>
      </c>
      <c r="L287" s="8" t="s">
        <v>684</v>
      </c>
      <c r="M287" s="9" t="s">
        <v>456</v>
      </c>
      <c r="N287" s="9">
        <v>100</v>
      </c>
      <c r="O287" s="9" t="s">
        <v>462</v>
      </c>
      <c r="P287" s="10">
        <v>0</v>
      </c>
      <c r="Q287" s="10">
        <v>0.1</v>
      </c>
      <c r="R287" s="8"/>
      <c r="S287" s="9" t="s">
        <v>457</v>
      </c>
      <c r="T287" s="7" t="s">
        <v>682</v>
      </c>
    </row>
    <row r="288" spans="1:20" ht="71" thickBot="1" x14ac:dyDescent="0.3">
      <c r="A288" s="23" t="s">
        <v>373</v>
      </c>
      <c r="B288" s="15" t="str">
        <f>+VLOOKUP(A288,'BASE CLIENTE'!$A$2:$B$88,2,FALSE)</f>
        <v>KAREN MARION</v>
      </c>
      <c r="C288" s="7" t="s">
        <v>164</v>
      </c>
      <c r="D288" s="7" t="s">
        <v>867</v>
      </c>
      <c r="E288" s="7" t="s">
        <v>289</v>
      </c>
      <c r="F288" s="7" t="s">
        <v>451</v>
      </c>
      <c r="G288" s="7" t="s">
        <v>489</v>
      </c>
      <c r="H288" s="7" t="s">
        <v>489</v>
      </c>
      <c r="I288" s="7" t="s">
        <v>489</v>
      </c>
      <c r="J288" s="8" t="s">
        <v>685</v>
      </c>
      <c r="K288" s="8" t="s">
        <v>686</v>
      </c>
      <c r="L288" s="8" t="s">
        <v>687</v>
      </c>
      <c r="M288" s="9" t="s">
        <v>497</v>
      </c>
      <c r="N288" s="9">
        <v>90</v>
      </c>
      <c r="O288" s="9" t="s">
        <v>462</v>
      </c>
      <c r="P288" s="10">
        <v>0</v>
      </c>
      <c r="Q288" s="10">
        <v>0.15</v>
      </c>
      <c r="R288" s="8"/>
      <c r="S288" s="9" t="s">
        <v>457</v>
      </c>
      <c r="T288" s="7" t="s">
        <v>682</v>
      </c>
    </row>
    <row r="289" spans="1:20" ht="21" thickBot="1" x14ac:dyDescent="0.3">
      <c r="A289" s="23" t="s">
        <v>373</v>
      </c>
      <c r="B289" s="15" t="str">
        <f>+VLOOKUP(A289,'BASE CLIENTE'!$A$2:$B$88,2,FALSE)</f>
        <v>KAREN MARION</v>
      </c>
      <c r="C289" s="7" t="s">
        <v>164</v>
      </c>
      <c r="D289" s="7" t="s">
        <v>867</v>
      </c>
      <c r="E289" s="7" t="s">
        <v>289</v>
      </c>
      <c r="F289" s="7" t="s">
        <v>451</v>
      </c>
      <c r="G289" s="7" t="s">
        <v>489</v>
      </c>
      <c r="H289" s="7" t="s">
        <v>489</v>
      </c>
      <c r="I289" s="7" t="s">
        <v>489</v>
      </c>
      <c r="J289" s="8" t="s">
        <v>486</v>
      </c>
      <c r="K289" s="8" t="s">
        <v>486</v>
      </c>
      <c r="L289" s="8" t="s">
        <v>487</v>
      </c>
      <c r="M289" s="9" t="s">
        <v>456</v>
      </c>
      <c r="N289" s="9">
        <v>100</v>
      </c>
      <c r="O289" s="9" t="s">
        <v>462</v>
      </c>
      <c r="P289" s="10">
        <v>0.01</v>
      </c>
      <c r="Q289" s="10">
        <v>0.3</v>
      </c>
      <c r="R289" s="8"/>
      <c r="S289" s="9" t="s">
        <v>457</v>
      </c>
      <c r="T289" s="7" t="s">
        <v>682</v>
      </c>
    </row>
    <row r="290" spans="1:20" ht="71" thickBot="1" x14ac:dyDescent="0.3">
      <c r="A290" s="23" t="s">
        <v>373</v>
      </c>
      <c r="B290" s="15" t="str">
        <f>+VLOOKUP(A290,'BASE CLIENTE'!$A$2:$B$88,2,FALSE)</f>
        <v>KAREN MARION</v>
      </c>
      <c r="C290" s="7" t="s">
        <v>164</v>
      </c>
      <c r="D290" s="7" t="s">
        <v>867</v>
      </c>
      <c r="E290" s="7" t="s">
        <v>289</v>
      </c>
      <c r="F290" s="7" t="s">
        <v>451</v>
      </c>
      <c r="G290" s="7" t="s">
        <v>489</v>
      </c>
      <c r="H290" s="7" t="s">
        <v>489</v>
      </c>
      <c r="I290" s="7" t="s">
        <v>489</v>
      </c>
      <c r="J290" s="8" t="s">
        <v>688</v>
      </c>
      <c r="K290" s="8" t="s">
        <v>689</v>
      </c>
      <c r="L290" s="8" t="s">
        <v>690</v>
      </c>
      <c r="M290" s="9" t="s">
        <v>501</v>
      </c>
      <c r="N290" s="9">
        <v>85</v>
      </c>
      <c r="O290" s="9" t="s">
        <v>462</v>
      </c>
      <c r="P290" s="10">
        <v>0</v>
      </c>
      <c r="Q290" s="10">
        <v>0.15</v>
      </c>
      <c r="R290" s="8"/>
      <c r="S290" s="9" t="s">
        <v>457</v>
      </c>
      <c r="T290" s="7" t="s">
        <v>682</v>
      </c>
    </row>
    <row r="291" spans="1:20" ht="21" thickBot="1" x14ac:dyDescent="0.3">
      <c r="A291" s="15">
        <v>132711682</v>
      </c>
      <c r="B291" s="15" t="str">
        <f>+VLOOKUP(A291,'BASE CLIENTE'!$A$2:$B$88,2,FALSE)</f>
        <v>LAURA ANDREA</v>
      </c>
      <c r="C291" s="7" t="s">
        <v>162</v>
      </c>
      <c r="D291" s="7" t="s">
        <v>868</v>
      </c>
      <c r="E291" s="7" t="s">
        <v>288</v>
      </c>
      <c r="F291" s="7" t="s">
        <v>451</v>
      </c>
      <c r="G291" s="7" t="s">
        <v>489</v>
      </c>
      <c r="H291" s="7" t="s">
        <v>489</v>
      </c>
      <c r="I291" s="7" t="s">
        <v>489</v>
      </c>
      <c r="J291" s="8" t="s">
        <v>478</v>
      </c>
      <c r="K291" s="8" t="s">
        <v>478</v>
      </c>
      <c r="L291" s="8" t="s">
        <v>479</v>
      </c>
      <c r="M291" s="9" t="s">
        <v>456</v>
      </c>
      <c r="N291" s="9">
        <v>100</v>
      </c>
      <c r="O291" s="9" t="s">
        <v>462</v>
      </c>
      <c r="P291" s="10">
        <v>0.01</v>
      </c>
      <c r="Q291" s="10">
        <v>0.3</v>
      </c>
      <c r="R291" s="8"/>
      <c r="S291" s="9" t="s">
        <v>457</v>
      </c>
      <c r="T291" s="7" t="s">
        <v>682</v>
      </c>
    </row>
    <row r="292" spans="1:20" ht="31" thickBot="1" x14ac:dyDescent="0.3">
      <c r="A292" s="15">
        <v>132711682</v>
      </c>
      <c r="B292" s="15" t="str">
        <f>+VLOOKUP(A292,'BASE CLIENTE'!$A$2:$B$88,2,FALSE)</f>
        <v>LAURA ANDREA</v>
      </c>
      <c r="C292" s="7" t="s">
        <v>162</v>
      </c>
      <c r="D292" s="7" t="s">
        <v>868</v>
      </c>
      <c r="E292" s="7" t="s">
        <v>288</v>
      </c>
      <c r="F292" s="7" t="s">
        <v>451</v>
      </c>
      <c r="G292" s="7" t="s">
        <v>489</v>
      </c>
      <c r="H292" s="7" t="s">
        <v>489</v>
      </c>
      <c r="I292" s="7" t="s">
        <v>489</v>
      </c>
      <c r="J292" s="8" t="s">
        <v>491</v>
      </c>
      <c r="K292" s="8" t="s">
        <v>683</v>
      </c>
      <c r="L292" s="8" t="s">
        <v>684</v>
      </c>
      <c r="M292" s="9" t="s">
        <v>456</v>
      </c>
      <c r="N292" s="9">
        <v>100</v>
      </c>
      <c r="O292" s="9" t="s">
        <v>462</v>
      </c>
      <c r="P292" s="10">
        <v>0</v>
      </c>
      <c r="Q292" s="10">
        <v>0.1</v>
      </c>
      <c r="R292" s="8"/>
      <c r="S292" s="9" t="s">
        <v>457</v>
      </c>
      <c r="T292" s="7" t="s">
        <v>682</v>
      </c>
    </row>
    <row r="293" spans="1:20" ht="71" thickBot="1" x14ac:dyDescent="0.3">
      <c r="A293" s="15">
        <v>132711682</v>
      </c>
      <c r="B293" s="15" t="str">
        <f>+VLOOKUP(A293,'BASE CLIENTE'!$A$2:$B$88,2,FALSE)</f>
        <v>LAURA ANDREA</v>
      </c>
      <c r="C293" s="7" t="s">
        <v>162</v>
      </c>
      <c r="D293" s="7" t="s">
        <v>868</v>
      </c>
      <c r="E293" s="7" t="s">
        <v>288</v>
      </c>
      <c r="F293" s="7" t="s">
        <v>451</v>
      </c>
      <c r="G293" s="7" t="s">
        <v>489</v>
      </c>
      <c r="H293" s="7" t="s">
        <v>489</v>
      </c>
      <c r="I293" s="7" t="s">
        <v>489</v>
      </c>
      <c r="J293" s="8" t="s">
        <v>685</v>
      </c>
      <c r="K293" s="8" t="s">
        <v>686</v>
      </c>
      <c r="L293" s="8" t="s">
        <v>687</v>
      </c>
      <c r="M293" s="9" t="s">
        <v>497</v>
      </c>
      <c r="N293" s="9">
        <v>90</v>
      </c>
      <c r="O293" s="9" t="s">
        <v>462</v>
      </c>
      <c r="P293" s="10">
        <v>0</v>
      </c>
      <c r="Q293" s="10">
        <v>0.15</v>
      </c>
      <c r="R293" s="8"/>
      <c r="S293" s="9" t="s">
        <v>457</v>
      </c>
      <c r="T293" s="7" t="s">
        <v>682</v>
      </c>
    </row>
    <row r="294" spans="1:20" ht="21" thickBot="1" x14ac:dyDescent="0.3">
      <c r="A294" s="15">
        <v>132711682</v>
      </c>
      <c r="B294" s="15" t="str">
        <f>+VLOOKUP(A294,'BASE CLIENTE'!$A$2:$B$88,2,FALSE)</f>
        <v>LAURA ANDREA</v>
      </c>
      <c r="C294" s="7" t="s">
        <v>162</v>
      </c>
      <c r="D294" s="7" t="s">
        <v>868</v>
      </c>
      <c r="E294" s="7" t="s">
        <v>288</v>
      </c>
      <c r="F294" s="7" t="s">
        <v>451</v>
      </c>
      <c r="G294" s="7" t="s">
        <v>489</v>
      </c>
      <c r="H294" s="7" t="s">
        <v>489</v>
      </c>
      <c r="I294" s="7" t="s">
        <v>489</v>
      </c>
      <c r="J294" s="8" t="s">
        <v>486</v>
      </c>
      <c r="K294" s="8" t="s">
        <v>486</v>
      </c>
      <c r="L294" s="8" t="s">
        <v>487</v>
      </c>
      <c r="M294" s="9" t="s">
        <v>456</v>
      </c>
      <c r="N294" s="9">
        <v>100</v>
      </c>
      <c r="O294" s="9" t="s">
        <v>462</v>
      </c>
      <c r="P294" s="10">
        <v>0.01</v>
      </c>
      <c r="Q294" s="10">
        <v>0.3</v>
      </c>
      <c r="R294" s="8"/>
      <c r="S294" s="9" t="s">
        <v>457</v>
      </c>
      <c r="T294" s="7" t="s">
        <v>682</v>
      </c>
    </row>
    <row r="295" spans="1:20" ht="71" thickBot="1" x14ac:dyDescent="0.3">
      <c r="A295" s="15">
        <v>132711682</v>
      </c>
      <c r="B295" s="15" t="str">
        <f>+VLOOKUP(A295,'BASE CLIENTE'!$A$2:$B$88,2,FALSE)</f>
        <v>LAURA ANDREA</v>
      </c>
      <c r="C295" s="7" t="s">
        <v>162</v>
      </c>
      <c r="D295" s="7" t="s">
        <v>868</v>
      </c>
      <c r="E295" s="7" t="s">
        <v>288</v>
      </c>
      <c r="F295" s="7" t="s">
        <v>451</v>
      </c>
      <c r="G295" s="7" t="s">
        <v>489</v>
      </c>
      <c r="H295" s="7" t="s">
        <v>489</v>
      </c>
      <c r="I295" s="7" t="s">
        <v>489</v>
      </c>
      <c r="J295" s="8" t="s">
        <v>688</v>
      </c>
      <c r="K295" s="8" t="s">
        <v>689</v>
      </c>
      <c r="L295" s="8" t="s">
        <v>690</v>
      </c>
      <c r="M295" s="9" t="s">
        <v>501</v>
      </c>
      <c r="N295" s="9">
        <v>85</v>
      </c>
      <c r="O295" s="9" t="s">
        <v>462</v>
      </c>
      <c r="P295" s="10">
        <v>0</v>
      </c>
      <c r="Q295" s="10">
        <v>0.15</v>
      </c>
      <c r="R295" s="8"/>
      <c r="S295" s="9" t="s">
        <v>457</v>
      </c>
      <c r="T295" s="7" t="s">
        <v>682</v>
      </c>
    </row>
    <row r="296" spans="1:20" ht="21" thickBot="1" x14ac:dyDescent="0.3">
      <c r="A296" s="15">
        <v>116828677</v>
      </c>
      <c r="B296" s="15" t="str">
        <f>+VLOOKUP(A296,'BASE CLIENTE'!$A$2:$B$88,2,FALSE)</f>
        <v>PATRICIA DEL CARMEN</v>
      </c>
      <c r="C296" s="7" t="s">
        <v>173</v>
      </c>
      <c r="D296" s="7" t="s">
        <v>869</v>
      </c>
      <c r="E296" s="7" t="s">
        <v>292</v>
      </c>
      <c r="F296" s="7" t="s">
        <v>451</v>
      </c>
      <c r="G296" s="7" t="s">
        <v>489</v>
      </c>
      <c r="H296" s="7" t="s">
        <v>489</v>
      </c>
      <c r="I296" s="7" t="s">
        <v>489</v>
      </c>
      <c r="J296" s="8" t="s">
        <v>870</v>
      </c>
      <c r="K296" s="8" t="s">
        <v>870</v>
      </c>
      <c r="L296" s="8" t="s">
        <v>871</v>
      </c>
      <c r="M296" s="9" t="s">
        <v>456</v>
      </c>
      <c r="N296" s="9">
        <v>100</v>
      </c>
      <c r="O296" s="9" t="s">
        <v>462</v>
      </c>
      <c r="P296" s="10">
        <v>0</v>
      </c>
      <c r="Q296" s="10">
        <v>0.3</v>
      </c>
      <c r="R296" s="8"/>
      <c r="S296" s="9" t="s">
        <v>457</v>
      </c>
      <c r="T296" s="7" t="s">
        <v>602</v>
      </c>
    </row>
    <row r="297" spans="1:20" ht="31" thickBot="1" x14ac:dyDescent="0.3">
      <c r="A297" s="15">
        <v>116828677</v>
      </c>
      <c r="B297" s="15" t="str">
        <f>+VLOOKUP(A297,'BASE CLIENTE'!$A$2:$B$88,2,FALSE)</f>
        <v>PATRICIA DEL CARMEN</v>
      </c>
      <c r="C297" s="7" t="s">
        <v>173</v>
      </c>
      <c r="D297" s="7" t="s">
        <v>869</v>
      </c>
      <c r="E297" s="7" t="s">
        <v>292</v>
      </c>
      <c r="F297" s="7" t="s">
        <v>451</v>
      </c>
      <c r="G297" s="7" t="s">
        <v>489</v>
      </c>
      <c r="H297" s="7" t="s">
        <v>489</v>
      </c>
      <c r="I297" s="7" t="s">
        <v>489</v>
      </c>
      <c r="J297" s="8" t="s">
        <v>491</v>
      </c>
      <c r="K297" s="8" t="s">
        <v>492</v>
      </c>
      <c r="L297" s="8" t="s">
        <v>514</v>
      </c>
      <c r="M297" s="9" t="s">
        <v>456</v>
      </c>
      <c r="N297" s="9">
        <v>100</v>
      </c>
      <c r="O297" s="9" t="s">
        <v>462</v>
      </c>
      <c r="P297" s="10">
        <v>0</v>
      </c>
      <c r="Q297" s="10">
        <v>0.15</v>
      </c>
      <c r="R297" s="8"/>
      <c r="S297" s="9" t="s">
        <v>457</v>
      </c>
      <c r="T297" s="7" t="s">
        <v>602</v>
      </c>
    </row>
    <row r="298" spans="1:20" ht="61" thickBot="1" x14ac:dyDescent="0.3">
      <c r="A298" s="15">
        <v>116828677</v>
      </c>
      <c r="B298" s="15" t="str">
        <f>+VLOOKUP(A298,'BASE CLIENTE'!$A$2:$B$88,2,FALSE)</f>
        <v>PATRICIA DEL CARMEN</v>
      </c>
      <c r="C298" s="7" t="s">
        <v>173</v>
      </c>
      <c r="D298" s="7" t="s">
        <v>869</v>
      </c>
      <c r="E298" s="7" t="s">
        <v>292</v>
      </c>
      <c r="F298" s="7" t="s">
        <v>451</v>
      </c>
      <c r="G298" s="7" t="s">
        <v>489</v>
      </c>
      <c r="H298" s="7" t="s">
        <v>489</v>
      </c>
      <c r="I298" s="7" t="s">
        <v>489</v>
      </c>
      <c r="J298" s="8" t="s">
        <v>494</v>
      </c>
      <c r="K298" s="8" t="s">
        <v>603</v>
      </c>
      <c r="L298" s="8" t="s">
        <v>623</v>
      </c>
      <c r="M298" s="9" t="s">
        <v>456</v>
      </c>
      <c r="N298" s="9">
        <v>100</v>
      </c>
      <c r="O298" s="9" t="s">
        <v>462</v>
      </c>
      <c r="P298" s="10">
        <v>0</v>
      </c>
      <c r="Q298" s="10">
        <v>0.15</v>
      </c>
      <c r="R298" s="8"/>
      <c r="S298" s="9" t="s">
        <v>457</v>
      </c>
      <c r="T298" s="7" t="s">
        <v>602</v>
      </c>
    </row>
    <row r="299" spans="1:20" ht="21" thickBot="1" x14ac:dyDescent="0.3">
      <c r="A299" s="15">
        <v>116828677</v>
      </c>
      <c r="B299" s="15" t="str">
        <f>+VLOOKUP(A299,'BASE CLIENTE'!$A$2:$B$88,2,FALSE)</f>
        <v>PATRICIA DEL CARMEN</v>
      </c>
      <c r="C299" s="7" t="s">
        <v>173</v>
      </c>
      <c r="D299" s="7" t="s">
        <v>869</v>
      </c>
      <c r="E299" s="7" t="s">
        <v>292</v>
      </c>
      <c r="F299" s="7" t="s">
        <v>451</v>
      </c>
      <c r="G299" s="7" t="s">
        <v>489</v>
      </c>
      <c r="H299" s="7" t="s">
        <v>489</v>
      </c>
      <c r="I299" s="7" t="s">
        <v>489</v>
      </c>
      <c r="J299" s="8" t="s">
        <v>872</v>
      </c>
      <c r="K299" s="8" t="s">
        <v>872</v>
      </c>
      <c r="L299" s="8" t="s">
        <v>873</v>
      </c>
      <c r="M299" s="9" t="s">
        <v>456</v>
      </c>
      <c r="N299" s="9">
        <v>100</v>
      </c>
      <c r="O299" s="9" t="s">
        <v>462</v>
      </c>
      <c r="P299" s="10">
        <v>0</v>
      </c>
      <c r="Q299" s="10">
        <v>0.3</v>
      </c>
      <c r="R299" s="8"/>
      <c r="S299" s="9" t="s">
        <v>457</v>
      </c>
      <c r="T299" s="7" t="s">
        <v>602</v>
      </c>
    </row>
    <row r="300" spans="1:20" ht="51" thickBot="1" x14ac:dyDescent="0.3">
      <c r="A300" s="15">
        <v>116828677</v>
      </c>
      <c r="B300" s="15" t="str">
        <f>+VLOOKUP(A300,'BASE CLIENTE'!$A$2:$B$88,2,FALSE)</f>
        <v>PATRICIA DEL CARMEN</v>
      </c>
      <c r="C300" s="7" t="s">
        <v>173</v>
      </c>
      <c r="D300" s="7" t="s">
        <v>869</v>
      </c>
      <c r="E300" s="7" t="s">
        <v>292</v>
      </c>
      <c r="F300" s="7" t="s">
        <v>451</v>
      </c>
      <c r="G300" s="7" t="s">
        <v>489</v>
      </c>
      <c r="H300" s="7" t="s">
        <v>489</v>
      </c>
      <c r="I300" s="7" t="s">
        <v>489</v>
      </c>
      <c r="J300" s="8" t="s">
        <v>498</v>
      </c>
      <c r="K300" s="8" t="s">
        <v>606</v>
      </c>
      <c r="L300" s="8" t="s">
        <v>629</v>
      </c>
      <c r="M300" s="9" t="s">
        <v>497</v>
      </c>
      <c r="N300" s="9">
        <v>100</v>
      </c>
      <c r="O300" s="9" t="s">
        <v>462</v>
      </c>
      <c r="P300" s="10">
        <v>0</v>
      </c>
      <c r="Q300" s="10">
        <v>0.1</v>
      </c>
      <c r="R300" s="8"/>
      <c r="S300" s="9" t="s">
        <v>457</v>
      </c>
      <c r="T300" s="7" t="s">
        <v>602</v>
      </c>
    </row>
    <row r="301" spans="1:20" ht="21" thickBot="1" x14ac:dyDescent="0.3">
      <c r="A301" s="15">
        <v>9097992</v>
      </c>
      <c r="B301" s="15" t="e">
        <f>+VLOOKUP(A301,'BASE CLIENTE'!$A$2:$B$88,2,FALSE)</f>
        <v>#N/A</v>
      </c>
      <c r="C301" s="7" t="s">
        <v>176</v>
      </c>
      <c r="D301" s="7" t="s">
        <v>874</v>
      </c>
      <c r="E301" s="7" t="s">
        <v>293</v>
      </c>
      <c r="F301" s="7" t="s">
        <v>451</v>
      </c>
      <c r="G301" s="7" t="s">
        <v>489</v>
      </c>
      <c r="H301" s="7" t="s">
        <v>489</v>
      </c>
      <c r="I301" s="7" t="s">
        <v>489</v>
      </c>
      <c r="J301" s="8" t="s">
        <v>478</v>
      </c>
      <c r="K301" s="8" t="s">
        <v>478</v>
      </c>
      <c r="L301" s="8" t="s">
        <v>479</v>
      </c>
      <c r="M301" s="9" t="s">
        <v>456</v>
      </c>
      <c r="N301" s="9">
        <v>100</v>
      </c>
      <c r="O301" s="9" t="s">
        <v>462</v>
      </c>
      <c r="P301" s="10">
        <v>0.01</v>
      </c>
      <c r="Q301" s="10">
        <v>0.3</v>
      </c>
      <c r="R301" s="8"/>
      <c r="S301" s="9" t="s">
        <v>457</v>
      </c>
      <c r="T301" s="7" t="s">
        <v>682</v>
      </c>
    </row>
    <row r="302" spans="1:20" ht="31" thickBot="1" x14ac:dyDescent="0.3">
      <c r="A302" s="15">
        <v>9097992</v>
      </c>
      <c r="B302" s="15" t="e">
        <f>+VLOOKUP(A302,'BASE CLIENTE'!$A$2:$B$88,2,FALSE)</f>
        <v>#N/A</v>
      </c>
      <c r="C302" s="7" t="s">
        <v>176</v>
      </c>
      <c r="D302" s="7" t="s">
        <v>874</v>
      </c>
      <c r="E302" s="7" t="s">
        <v>293</v>
      </c>
      <c r="F302" s="7" t="s">
        <v>451</v>
      </c>
      <c r="G302" s="7" t="s">
        <v>489</v>
      </c>
      <c r="H302" s="7" t="s">
        <v>489</v>
      </c>
      <c r="I302" s="7" t="s">
        <v>489</v>
      </c>
      <c r="J302" s="8" t="s">
        <v>491</v>
      </c>
      <c r="K302" s="8" t="s">
        <v>683</v>
      </c>
      <c r="L302" s="8" t="s">
        <v>684</v>
      </c>
      <c r="M302" s="9" t="s">
        <v>456</v>
      </c>
      <c r="N302" s="9">
        <v>100</v>
      </c>
      <c r="O302" s="9" t="s">
        <v>462</v>
      </c>
      <c r="P302" s="10">
        <v>0</v>
      </c>
      <c r="Q302" s="10">
        <v>0.1</v>
      </c>
      <c r="R302" s="8"/>
      <c r="S302" s="9" t="s">
        <v>457</v>
      </c>
      <c r="T302" s="7" t="s">
        <v>682</v>
      </c>
    </row>
    <row r="303" spans="1:20" ht="71" thickBot="1" x14ac:dyDescent="0.3">
      <c r="A303" s="15">
        <v>9097992</v>
      </c>
      <c r="B303" s="15" t="e">
        <f>+VLOOKUP(A303,'BASE CLIENTE'!$A$2:$B$88,2,FALSE)</f>
        <v>#N/A</v>
      </c>
      <c r="C303" s="7" t="s">
        <v>176</v>
      </c>
      <c r="D303" s="7" t="s">
        <v>874</v>
      </c>
      <c r="E303" s="7" t="s">
        <v>293</v>
      </c>
      <c r="F303" s="7" t="s">
        <v>451</v>
      </c>
      <c r="G303" s="7" t="s">
        <v>489</v>
      </c>
      <c r="H303" s="7" t="s">
        <v>489</v>
      </c>
      <c r="I303" s="7" t="s">
        <v>489</v>
      </c>
      <c r="J303" s="8" t="s">
        <v>685</v>
      </c>
      <c r="K303" s="8" t="s">
        <v>686</v>
      </c>
      <c r="L303" s="8" t="s">
        <v>687</v>
      </c>
      <c r="M303" s="9" t="s">
        <v>497</v>
      </c>
      <c r="N303" s="9">
        <v>90</v>
      </c>
      <c r="O303" s="9" t="s">
        <v>462</v>
      </c>
      <c r="P303" s="10">
        <v>0</v>
      </c>
      <c r="Q303" s="10">
        <v>0.15</v>
      </c>
      <c r="R303" s="8"/>
      <c r="S303" s="9" t="s">
        <v>457</v>
      </c>
      <c r="T303" s="7" t="s">
        <v>682</v>
      </c>
    </row>
    <row r="304" spans="1:20" ht="21" thickBot="1" x14ac:dyDescent="0.3">
      <c r="A304" s="15">
        <v>9097992</v>
      </c>
      <c r="B304" s="15" t="e">
        <f>+VLOOKUP(A304,'BASE CLIENTE'!$A$2:$B$88,2,FALSE)</f>
        <v>#N/A</v>
      </c>
      <c r="C304" s="7" t="s">
        <v>176</v>
      </c>
      <c r="D304" s="7" t="s">
        <v>874</v>
      </c>
      <c r="E304" s="7" t="s">
        <v>293</v>
      </c>
      <c r="F304" s="7" t="s">
        <v>451</v>
      </c>
      <c r="G304" s="7" t="s">
        <v>489</v>
      </c>
      <c r="H304" s="7" t="s">
        <v>489</v>
      </c>
      <c r="I304" s="7" t="s">
        <v>489</v>
      </c>
      <c r="J304" s="8" t="s">
        <v>486</v>
      </c>
      <c r="K304" s="8" t="s">
        <v>486</v>
      </c>
      <c r="L304" s="8" t="s">
        <v>487</v>
      </c>
      <c r="M304" s="9" t="s">
        <v>456</v>
      </c>
      <c r="N304" s="9">
        <v>100</v>
      </c>
      <c r="O304" s="9" t="s">
        <v>462</v>
      </c>
      <c r="P304" s="10">
        <v>0.01</v>
      </c>
      <c r="Q304" s="10">
        <v>0.3</v>
      </c>
      <c r="R304" s="8"/>
      <c r="S304" s="9" t="s">
        <v>457</v>
      </c>
      <c r="T304" s="7" t="s">
        <v>682</v>
      </c>
    </row>
    <row r="305" spans="1:20" ht="71" thickBot="1" x14ac:dyDescent="0.3">
      <c r="A305" s="15">
        <v>9097992</v>
      </c>
      <c r="B305" s="15" t="e">
        <f>+VLOOKUP(A305,'BASE CLIENTE'!$A$2:$B$88,2,FALSE)</f>
        <v>#N/A</v>
      </c>
      <c r="C305" s="7" t="s">
        <v>176</v>
      </c>
      <c r="D305" s="7" t="s">
        <v>874</v>
      </c>
      <c r="E305" s="7" t="s">
        <v>293</v>
      </c>
      <c r="F305" s="7" t="s">
        <v>451</v>
      </c>
      <c r="G305" s="7" t="s">
        <v>489</v>
      </c>
      <c r="H305" s="7" t="s">
        <v>489</v>
      </c>
      <c r="I305" s="7" t="s">
        <v>489</v>
      </c>
      <c r="J305" s="8" t="s">
        <v>688</v>
      </c>
      <c r="K305" s="8" t="s">
        <v>689</v>
      </c>
      <c r="L305" s="8" t="s">
        <v>690</v>
      </c>
      <c r="M305" s="9" t="s">
        <v>501</v>
      </c>
      <c r="N305" s="9">
        <v>85</v>
      </c>
      <c r="O305" s="9" t="s">
        <v>462</v>
      </c>
      <c r="P305" s="10">
        <v>0</v>
      </c>
      <c r="Q305" s="10">
        <v>0.15</v>
      </c>
      <c r="R305" s="8"/>
      <c r="S305" s="9" t="s">
        <v>457</v>
      </c>
      <c r="T305" s="7" t="s">
        <v>682</v>
      </c>
    </row>
    <row r="306" spans="1:20" ht="21" thickBot="1" x14ac:dyDescent="0.3">
      <c r="A306" s="15">
        <v>212562181</v>
      </c>
      <c r="B306" s="15" t="str">
        <f>+VLOOKUP(A306,'BASE CLIENTE'!$A$2:$B$88,2,FALSE)</f>
        <v>SOFIA CATALINA</v>
      </c>
      <c r="C306" s="7" t="s">
        <v>132</v>
      </c>
      <c r="D306" s="7" t="s">
        <v>875</v>
      </c>
      <c r="E306" s="7" t="s">
        <v>276</v>
      </c>
      <c r="F306" s="7" t="s">
        <v>451</v>
      </c>
      <c r="G306" s="7" t="s">
        <v>876</v>
      </c>
      <c r="H306" s="7" t="s">
        <v>876</v>
      </c>
      <c r="I306" s="7" t="s">
        <v>876</v>
      </c>
      <c r="J306" s="8" t="s">
        <v>478</v>
      </c>
      <c r="K306" s="8" t="s">
        <v>478</v>
      </c>
      <c r="L306" s="8" t="s">
        <v>479</v>
      </c>
      <c r="M306" s="9" t="s">
        <v>456</v>
      </c>
      <c r="N306" s="9">
        <v>100</v>
      </c>
      <c r="O306" s="9" t="s">
        <v>462</v>
      </c>
      <c r="P306" s="10">
        <v>1</v>
      </c>
      <c r="Q306" s="10">
        <v>0.3</v>
      </c>
      <c r="R306" s="8"/>
      <c r="S306" s="9" t="s">
        <v>457</v>
      </c>
      <c r="T306" s="7" t="s">
        <v>828</v>
      </c>
    </row>
    <row r="307" spans="1:20" ht="51" thickBot="1" x14ac:dyDescent="0.3">
      <c r="A307" s="15">
        <v>212562181</v>
      </c>
      <c r="B307" s="15" t="str">
        <f>+VLOOKUP(A307,'BASE CLIENTE'!$A$2:$B$88,2,FALSE)</f>
        <v>SOFIA CATALINA</v>
      </c>
      <c r="C307" s="7" t="s">
        <v>132</v>
      </c>
      <c r="D307" s="7" t="s">
        <v>875</v>
      </c>
      <c r="E307" s="7" t="s">
        <v>276</v>
      </c>
      <c r="F307" s="7" t="s">
        <v>451</v>
      </c>
      <c r="G307" s="7" t="s">
        <v>876</v>
      </c>
      <c r="H307" s="7" t="s">
        <v>876</v>
      </c>
      <c r="I307" s="7" t="s">
        <v>876</v>
      </c>
      <c r="J307" s="8" t="s">
        <v>877</v>
      </c>
      <c r="K307" s="8" t="s">
        <v>878</v>
      </c>
      <c r="L307" s="8" t="s">
        <v>879</v>
      </c>
      <c r="M307" s="9" t="s">
        <v>456</v>
      </c>
      <c r="N307" s="9" t="s">
        <v>880</v>
      </c>
      <c r="O307" s="9" t="s">
        <v>462</v>
      </c>
      <c r="P307" s="10">
        <v>1</v>
      </c>
      <c r="Q307" s="10">
        <v>0.15</v>
      </c>
      <c r="R307" s="8"/>
      <c r="S307" s="9" t="s">
        <v>457</v>
      </c>
      <c r="T307" s="7" t="s">
        <v>828</v>
      </c>
    </row>
    <row r="308" spans="1:20" ht="31" thickBot="1" x14ac:dyDescent="0.3">
      <c r="A308" s="15">
        <v>212562181</v>
      </c>
      <c r="B308" s="15" t="str">
        <f>+VLOOKUP(A308,'BASE CLIENTE'!$A$2:$B$88,2,FALSE)</f>
        <v>SOFIA CATALINA</v>
      </c>
      <c r="C308" s="7" t="s">
        <v>132</v>
      </c>
      <c r="D308" s="7" t="s">
        <v>875</v>
      </c>
      <c r="E308" s="7" t="s">
        <v>276</v>
      </c>
      <c r="F308" s="7" t="s">
        <v>451</v>
      </c>
      <c r="G308" s="7" t="s">
        <v>876</v>
      </c>
      <c r="H308" s="7" t="s">
        <v>876</v>
      </c>
      <c r="I308" s="7" t="s">
        <v>876</v>
      </c>
      <c r="J308" s="8" t="s">
        <v>881</v>
      </c>
      <c r="K308" s="8" t="s">
        <v>882</v>
      </c>
      <c r="L308" s="8" t="s">
        <v>883</v>
      </c>
      <c r="M308" s="9" t="s">
        <v>456</v>
      </c>
      <c r="N308" s="9">
        <v>15</v>
      </c>
      <c r="O308" s="9" t="s">
        <v>462</v>
      </c>
      <c r="P308" s="10">
        <v>1</v>
      </c>
      <c r="Q308" s="10">
        <v>0.15</v>
      </c>
      <c r="R308" s="8"/>
      <c r="S308" s="9" t="s">
        <v>457</v>
      </c>
      <c r="T308" s="7" t="s">
        <v>828</v>
      </c>
    </row>
    <row r="309" spans="1:20" ht="21" thickBot="1" x14ac:dyDescent="0.3">
      <c r="A309" s="15">
        <v>212562181</v>
      </c>
      <c r="B309" s="15" t="str">
        <f>+VLOOKUP(A309,'BASE CLIENTE'!$A$2:$B$88,2,FALSE)</f>
        <v>SOFIA CATALINA</v>
      </c>
      <c r="C309" s="7" t="s">
        <v>132</v>
      </c>
      <c r="D309" s="7" t="s">
        <v>875</v>
      </c>
      <c r="E309" s="7" t="s">
        <v>276</v>
      </c>
      <c r="F309" s="7" t="s">
        <v>451</v>
      </c>
      <c r="G309" s="7" t="s">
        <v>876</v>
      </c>
      <c r="H309" s="7" t="s">
        <v>876</v>
      </c>
      <c r="I309" s="7" t="s">
        <v>876</v>
      </c>
      <c r="J309" s="8" t="s">
        <v>486</v>
      </c>
      <c r="K309" s="8" t="s">
        <v>486</v>
      </c>
      <c r="L309" s="8" t="s">
        <v>487</v>
      </c>
      <c r="M309" s="9" t="s">
        <v>456</v>
      </c>
      <c r="N309" s="9">
        <v>100</v>
      </c>
      <c r="O309" s="9" t="s">
        <v>462</v>
      </c>
      <c r="P309" s="10">
        <v>1</v>
      </c>
      <c r="Q309" s="10">
        <v>0.3</v>
      </c>
      <c r="R309" s="8"/>
      <c r="S309" s="9" t="s">
        <v>457</v>
      </c>
      <c r="T309" s="7" t="s">
        <v>828</v>
      </c>
    </row>
    <row r="310" spans="1:20" ht="101" thickBot="1" x14ac:dyDescent="0.3">
      <c r="A310" s="15">
        <v>212562181</v>
      </c>
      <c r="B310" s="15" t="str">
        <f>+VLOOKUP(A310,'BASE CLIENTE'!$A$2:$B$88,2,FALSE)</f>
        <v>SOFIA CATALINA</v>
      </c>
      <c r="C310" s="7" t="s">
        <v>132</v>
      </c>
      <c r="D310" s="7" t="s">
        <v>875</v>
      </c>
      <c r="E310" s="7" t="s">
        <v>276</v>
      </c>
      <c r="F310" s="7" t="s">
        <v>451</v>
      </c>
      <c r="G310" s="7" t="s">
        <v>876</v>
      </c>
      <c r="H310" s="7" t="s">
        <v>876</v>
      </c>
      <c r="I310" s="7" t="s">
        <v>876</v>
      </c>
      <c r="J310" s="8" t="s">
        <v>884</v>
      </c>
      <c r="K310" s="8" t="s">
        <v>885</v>
      </c>
      <c r="L310" s="8" t="s">
        <v>886</v>
      </c>
      <c r="M310" s="9" t="s">
        <v>456</v>
      </c>
      <c r="N310" s="9">
        <v>10</v>
      </c>
      <c r="O310" s="9" t="s">
        <v>462</v>
      </c>
      <c r="P310" s="10">
        <v>1</v>
      </c>
      <c r="Q310" s="10">
        <v>0.1</v>
      </c>
      <c r="R310" s="8"/>
      <c r="S310" s="9" t="s">
        <v>457</v>
      </c>
      <c r="T310" s="7" t="s">
        <v>828</v>
      </c>
    </row>
    <row r="311" spans="1:20" ht="21" thickBot="1" x14ac:dyDescent="0.3">
      <c r="A311" s="15">
        <v>137569116</v>
      </c>
      <c r="B311" s="15" t="str">
        <f>+VLOOKUP(A311,'BASE CLIENTE'!$A$2:$B$88,2,FALSE)</f>
        <v>CARMEN GABRIELA</v>
      </c>
      <c r="C311" s="7" t="s">
        <v>27</v>
      </c>
      <c r="D311" s="7" t="s">
        <v>887</v>
      </c>
      <c r="E311" s="7" t="s">
        <v>238</v>
      </c>
      <c r="F311" s="7" t="s">
        <v>451</v>
      </c>
      <c r="G311" s="7" t="s">
        <v>489</v>
      </c>
      <c r="H311" s="7" t="s">
        <v>489</v>
      </c>
      <c r="I311" s="7" t="s">
        <v>489</v>
      </c>
      <c r="J311" s="8" t="s">
        <v>478</v>
      </c>
      <c r="K311" s="8" t="s">
        <v>478</v>
      </c>
      <c r="L311" s="8" t="s">
        <v>479</v>
      </c>
      <c r="M311" s="9" t="s">
        <v>456</v>
      </c>
      <c r="N311" s="9">
        <v>100</v>
      </c>
      <c r="O311" s="9" t="s">
        <v>462</v>
      </c>
      <c r="P311" s="10">
        <v>0.01</v>
      </c>
      <c r="Q311" s="10">
        <v>0.3</v>
      </c>
      <c r="R311" s="8"/>
      <c r="S311" s="9" t="s">
        <v>457</v>
      </c>
      <c r="T311" s="7" t="s">
        <v>529</v>
      </c>
    </row>
    <row r="312" spans="1:20" ht="31" thickBot="1" x14ac:dyDescent="0.3">
      <c r="A312" s="15">
        <v>137569116</v>
      </c>
      <c r="B312" s="15" t="str">
        <f>+VLOOKUP(A312,'BASE CLIENTE'!$A$2:$B$88,2,FALSE)</f>
        <v>CARMEN GABRIELA</v>
      </c>
      <c r="C312" s="7" t="s">
        <v>27</v>
      </c>
      <c r="D312" s="7" t="s">
        <v>887</v>
      </c>
      <c r="E312" s="7" t="s">
        <v>238</v>
      </c>
      <c r="F312" s="7" t="s">
        <v>451</v>
      </c>
      <c r="G312" s="7" t="s">
        <v>489</v>
      </c>
      <c r="H312" s="7" t="s">
        <v>489</v>
      </c>
      <c r="I312" s="7" t="s">
        <v>489</v>
      </c>
      <c r="J312" s="8" t="s">
        <v>491</v>
      </c>
      <c r="K312" s="8" t="s">
        <v>636</v>
      </c>
      <c r="L312" s="8" t="s">
        <v>514</v>
      </c>
      <c r="M312" s="9" t="s">
        <v>456</v>
      </c>
      <c r="N312" s="9">
        <v>100</v>
      </c>
      <c r="O312" s="9" t="s">
        <v>462</v>
      </c>
      <c r="P312" s="10">
        <v>0.01</v>
      </c>
      <c r="Q312" s="10">
        <v>0.15</v>
      </c>
      <c r="R312" s="8"/>
      <c r="S312" s="9" t="s">
        <v>457</v>
      </c>
      <c r="T312" s="7" t="s">
        <v>529</v>
      </c>
    </row>
    <row r="313" spans="1:20" ht="41" thickBot="1" x14ac:dyDescent="0.3">
      <c r="A313" s="15">
        <v>137569116</v>
      </c>
      <c r="B313" s="15" t="str">
        <f>+VLOOKUP(A313,'BASE CLIENTE'!$A$2:$B$88,2,FALSE)</f>
        <v>CARMEN GABRIELA</v>
      </c>
      <c r="C313" s="7" t="s">
        <v>27</v>
      </c>
      <c r="D313" s="7" t="s">
        <v>887</v>
      </c>
      <c r="E313" s="7" t="s">
        <v>238</v>
      </c>
      <c r="F313" s="7" t="s">
        <v>451</v>
      </c>
      <c r="G313" s="7" t="s">
        <v>489</v>
      </c>
      <c r="H313" s="7" t="s">
        <v>489</v>
      </c>
      <c r="I313" s="7" t="s">
        <v>489</v>
      </c>
      <c r="J313" s="8" t="s">
        <v>494</v>
      </c>
      <c r="K313" s="8" t="s">
        <v>888</v>
      </c>
      <c r="L313" s="8" t="s">
        <v>620</v>
      </c>
      <c r="M313" s="9" t="s">
        <v>497</v>
      </c>
      <c r="N313" s="9">
        <v>2</v>
      </c>
      <c r="O313" s="9" t="s">
        <v>442</v>
      </c>
      <c r="P313" s="10">
        <v>0.01</v>
      </c>
      <c r="Q313" s="10">
        <v>0.1</v>
      </c>
      <c r="R313" s="8"/>
      <c r="S313" s="9" t="s">
        <v>457</v>
      </c>
      <c r="T313" s="7" t="s">
        <v>529</v>
      </c>
    </row>
    <row r="314" spans="1:20" ht="21" thickBot="1" x14ac:dyDescent="0.3">
      <c r="A314" s="15">
        <v>137569116</v>
      </c>
      <c r="B314" s="15" t="str">
        <f>+VLOOKUP(A314,'BASE CLIENTE'!$A$2:$B$88,2,FALSE)</f>
        <v>CARMEN GABRIELA</v>
      </c>
      <c r="C314" s="7" t="s">
        <v>27</v>
      </c>
      <c r="D314" s="7" t="s">
        <v>887</v>
      </c>
      <c r="E314" s="7" t="s">
        <v>238</v>
      </c>
      <c r="F314" s="7" t="s">
        <v>451</v>
      </c>
      <c r="G314" s="7" t="s">
        <v>489</v>
      </c>
      <c r="H314" s="7" t="s">
        <v>489</v>
      </c>
      <c r="I314" s="7" t="s">
        <v>489</v>
      </c>
      <c r="J314" s="8" t="s">
        <v>486</v>
      </c>
      <c r="K314" s="8" t="s">
        <v>486</v>
      </c>
      <c r="L314" s="8" t="s">
        <v>487</v>
      </c>
      <c r="M314" s="9" t="s">
        <v>456</v>
      </c>
      <c r="N314" s="9">
        <v>100</v>
      </c>
      <c r="O314" s="9" t="s">
        <v>462</v>
      </c>
      <c r="P314" s="10">
        <v>0.01</v>
      </c>
      <c r="Q314" s="10">
        <v>0.3</v>
      </c>
      <c r="R314" s="8"/>
      <c r="S314" s="9" t="s">
        <v>457</v>
      </c>
      <c r="T314" s="7" t="s">
        <v>529</v>
      </c>
    </row>
    <row r="315" spans="1:20" ht="61" thickBot="1" x14ac:dyDescent="0.3">
      <c r="A315" s="15">
        <v>137569116</v>
      </c>
      <c r="B315" s="15" t="str">
        <f>+VLOOKUP(A315,'BASE CLIENTE'!$A$2:$B$88,2,FALSE)</f>
        <v>CARMEN GABRIELA</v>
      </c>
      <c r="C315" s="7" t="s">
        <v>27</v>
      </c>
      <c r="D315" s="7" t="s">
        <v>887</v>
      </c>
      <c r="E315" s="7" t="s">
        <v>238</v>
      </c>
      <c r="F315" s="7" t="s">
        <v>451</v>
      </c>
      <c r="G315" s="7" t="s">
        <v>489</v>
      </c>
      <c r="H315" s="7" t="s">
        <v>489</v>
      </c>
      <c r="I315" s="7" t="s">
        <v>489</v>
      </c>
      <c r="J315" s="8" t="s">
        <v>498</v>
      </c>
      <c r="K315" s="8" t="s">
        <v>889</v>
      </c>
      <c r="L315" s="8" t="s">
        <v>842</v>
      </c>
      <c r="M315" s="9" t="s">
        <v>497</v>
      </c>
      <c r="N315" s="9">
        <v>45</v>
      </c>
      <c r="O315" s="9" t="s">
        <v>462</v>
      </c>
      <c r="P315" s="10">
        <v>0.01</v>
      </c>
      <c r="Q315" s="10">
        <v>0.15</v>
      </c>
      <c r="R315" s="8"/>
      <c r="S315" s="9" t="s">
        <v>457</v>
      </c>
      <c r="T315" s="7" t="s">
        <v>529</v>
      </c>
    </row>
    <row r="316" spans="1:20" ht="21" thickBot="1" x14ac:dyDescent="0.3">
      <c r="A316" s="15" t="s">
        <v>890</v>
      </c>
      <c r="B316" s="15" t="str">
        <f>+VLOOKUP(A316,'BASE CLIENTE'!$A$2:$B$88,2,FALSE)</f>
        <v>CRISTIAN ALEXIS</v>
      </c>
      <c r="C316" s="7" t="s">
        <v>891</v>
      </c>
      <c r="D316" s="7" t="s">
        <v>892</v>
      </c>
      <c r="E316" s="7" t="s">
        <v>280</v>
      </c>
      <c r="F316" s="7" t="s">
        <v>451</v>
      </c>
      <c r="G316" s="7" t="s">
        <v>489</v>
      </c>
      <c r="H316" s="7" t="s">
        <v>489</v>
      </c>
      <c r="I316" s="7" t="s">
        <v>489</v>
      </c>
      <c r="J316" s="8" t="s">
        <v>478</v>
      </c>
      <c r="K316" s="8" t="s">
        <v>478</v>
      </c>
      <c r="L316" s="8" t="s">
        <v>479</v>
      </c>
      <c r="M316" s="9" t="s">
        <v>456</v>
      </c>
      <c r="N316" s="9">
        <v>100</v>
      </c>
      <c r="O316" s="9" t="s">
        <v>462</v>
      </c>
      <c r="P316" s="10">
        <v>0.01</v>
      </c>
      <c r="Q316" s="10">
        <v>0.3</v>
      </c>
      <c r="R316" s="8"/>
      <c r="S316" s="9" t="s">
        <v>457</v>
      </c>
      <c r="T316" s="7" t="s">
        <v>529</v>
      </c>
    </row>
    <row r="317" spans="1:20" ht="31" thickBot="1" x14ac:dyDescent="0.3">
      <c r="A317" s="15" t="s">
        <v>890</v>
      </c>
      <c r="B317" s="15" t="str">
        <f>+VLOOKUP(A317,'BASE CLIENTE'!$A$2:$B$88,2,FALSE)</f>
        <v>CRISTIAN ALEXIS</v>
      </c>
      <c r="C317" s="7" t="s">
        <v>891</v>
      </c>
      <c r="D317" s="7" t="s">
        <v>892</v>
      </c>
      <c r="E317" s="7" t="s">
        <v>280</v>
      </c>
      <c r="F317" s="7" t="s">
        <v>451</v>
      </c>
      <c r="G317" s="7" t="s">
        <v>489</v>
      </c>
      <c r="H317" s="7" t="s">
        <v>489</v>
      </c>
      <c r="I317" s="7" t="s">
        <v>489</v>
      </c>
      <c r="J317" s="8" t="s">
        <v>491</v>
      </c>
      <c r="K317" s="8" t="s">
        <v>492</v>
      </c>
      <c r="L317" s="8" t="s">
        <v>514</v>
      </c>
      <c r="M317" s="9" t="s">
        <v>456</v>
      </c>
      <c r="N317" s="9">
        <v>100</v>
      </c>
      <c r="O317" s="9" t="s">
        <v>462</v>
      </c>
      <c r="P317" s="10">
        <v>0.01</v>
      </c>
      <c r="Q317" s="10">
        <v>0.15</v>
      </c>
      <c r="R317" s="8"/>
      <c r="S317" s="9" t="s">
        <v>457</v>
      </c>
      <c r="T317" s="7" t="s">
        <v>529</v>
      </c>
    </row>
    <row r="318" spans="1:20" ht="41" thickBot="1" x14ac:dyDescent="0.3">
      <c r="A318" s="15" t="s">
        <v>890</v>
      </c>
      <c r="B318" s="15" t="str">
        <f>+VLOOKUP(A318,'BASE CLIENTE'!$A$2:$B$88,2,FALSE)</f>
        <v>CRISTIAN ALEXIS</v>
      </c>
      <c r="C318" s="7" t="s">
        <v>891</v>
      </c>
      <c r="D318" s="7" t="s">
        <v>892</v>
      </c>
      <c r="E318" s="7" t="s">
        <v>280</v>
      </c>
      <c r="F318" s="7" t="s">
        <v>451</v>
      </c>
      <c r="G318" s="7" t="s">
        <v>489</v>
      </c>
      <c r="H318" s="7" t="s">
        <v>489</v>
      </c>
      <c r="I318" s="7" t="s">
        <v>489</v>
      </c>
      <c r="J318" s="8" t="s">
        <v>494</v>
      </c>
      <c r="K318" s="8" t="s">
        <v>840</v>
      </c>
      <c r="L318" s="8" t="s">
        <v>620</v>
      </c>
      <c r="M318" s="9" t="s">
        <v>497</v>
      </c>
      <c r="N318" s="9">
        <v>2</v>
      </c>
      <c r="O318" s="9" t="s">
        <v>442</v>
      </c>
      <c r="P318" s="10">
        <v>0.01</v>
      </c>
      <c r="Q318" s="10">
        <v>0.1</v>
      </c>
      <c r="R318" s="8"/>
      <c r="S318" s="9" t="s">
        <v>457</v>
      </c>
      <c r="T318" s="7" t="s">
        <v>529</v>
      </c>
    </row>
    <row r="319" spans="1:20" ht="21" thickBot="1" x14ac:dyDescent="0.3">
      <c r="A319" s="15" t="s">
        <v>890</v>
      </c>
      <c r="B319" s="15" t="str">
        <f>+VLOOKUP(A319,'BASE CLIENTE'!$A$2:$B$88,2,FALSE)</f>
        <v>CRISTIAN ALEXIS</v>
      </c>
      <c r="C319" s="7" t="s">
        <v>891</v>
      </c>
      <c r="D319" s="7" t="s">
        <v>892</v>
      </c>
      <c r="E319" s="7" t="s">
        <v>280</v>
      </c>
      <c r="F319" s="7" t="s">
        <v>451</v>
      </c>
      <c r="G319" s="7" t="s">
        <v>489</v>
      </c>
      <c r="H319" s="7" t="s">
        <v>489</v>
      </c>
      <c r="I319" s="7" t="s">
        <v>489</v>
      </c>
      <c r="J319" s="8" t="s">
        <v>486</v>
      </c>
      <c r="K319" s="8" t="s">
        <v>486</v>
      </c>
      <c r="L319" s="8" t="s">
        <v>487</v>
      </c>
      <c r="M319" s="9" t="s">
        <v>456</v>
      </c>
      <c r="N319" s="9">
        <v>100</v>
      </c>
      <c r="O319" s="9" t="s">
        <v>462</v>
      </c>
      <c r="P319" s="10">
        <v>0.01</v>
      </c>
      <c r="Q319" s="10">
        <v>0.3</v>
      </c>
      <c r="R319" s="8"/>
      <c r="S319" s="9" t="s">
        <v>457</v>
      </c>
      <c r="T319" s="7" t="s">
        <v>529</v>
      </c>
    </row>
    <row r="320" spans="1:20" ht="61" thickBot="1" x14ac:dyDescent="0.3">
      <c r="A320" s="15" t="s">
        <v>890</v>
      </c>
      <c r="B320" s="15" t="str">
        <f>+VLOOKUP(A320,'BASE CLIENTE'!$A$2:$B$88,2,FALSE)</f>
        <v>CRISTIAN ALEXIS</v>
      </c>
      <c r="C320" s="7" t="s">
        <v>891</v>
      </c>
      <c r="D320" s="7" t="s">
        <v>892</v>
      </c>
      <c r="E320" s="7" t="s">
        <v>280</v>
      </c>
      <c r="F320" s="7" t="s">
        <v>451</v>
      </c>
      <c r="G320" s="7" t="s">
        <v>489</v>
      </c>
      <c r="H320" s="7" t="s">
        <v>489</v>
      </c>
      <c r="I320" s="7" t="s">
        <v>489</v>
      </c>
      <c r="J320" s="8" t="s">
        <v>498</v>
      </c>
      <c r="K320" s="8" t="s">
        <v>841</v>
      </c>
      <c r="L320" s="8" t="s">
        <v>842</v>
      </c>
      <c r="M320" s="9" t="s">
        <v>497</v>
      </c>
      <c r="N320" s="9">
        <v>45</v>
      </c>
      <c r="O320" s="9" t="s">
        <v>462</v>
      </c>
      <c r="P320" s="10">
        <v>0.01</v>
      </c>
      <c r="Q320" s="10">
        <v>0.15</v>
      </c>
      <c r="R320" s="8"/>
      <c r="S320" s="9" t="s">
        <v>457</v>
      </c>
      <c r="T320" s="7" t="s">
        <v>529</v>
      </c>
    </row>
    <row r="321" spans="1:20" ht="21" thickBot="1" x14ac:dyDescent="0.3">
      <c r="A321" s="15">
        <v>131173407</v>
      </c>
      <c r="B321" s="15" t="str">
        <f>+VLOOKUP(A321,'BASE CLIENTE'!$A$2:$B$88,2,FALSE)</f>
        <v>HUMBERTO DANIEL</v>
      </c>
      <c r="C321" s="7" t="s">
        <v>93</v>
      </c>
      <c r="D321" s="7" t="s">
        <v>893</v>
      </c>
      <c r="E321" s="7" t="s">
        <v>261</v>
      </c>
      <c r="F321" s="7" t="s">
        <v>451</v>
      </c>
      <c r="G321" s="7" t="s">
        <v>489</v>
      </c>
      <c r="H321" s="7" t="s">
        <v>489</v>
      </c>
      <c r="I321" s="7" t="s">
        <v>489</v>
      </c>
      <c r="J321" s="8" t="s">
        <v>478</v>
      </c>
      <c r="K321" s="8" t="s">
        <v>478</v>
      </c>
      <c r="L321" s="8" t="s">
        <v>479</v>
      </c>
      <c r="M321" s="9" t="s">
        <v>456</v>
      </c>
      <c r="N321" s="9">
        <v>100</v>
      </c>
      <c r="O321" s="9" t="s">
        <v>462</v>
      </c>
      <c r="P321" s="10">
        <v>0.01</v>
      </c>
      <c r="Q321" s="10">
        <v>0.3</v>
      </c>
      <c r="R321" s="8"/>
      <c r="S321" s="9" t="s">
        <v>457</v>
      </c>
      <c r="T321" s="7" t="s">
        <v>529</v>
      </c>
    </row>
    <row r="322" spans="1:20" ht="31" thickBot="1" x14ac:dyDescent="0.3">
      <c r="A322" s="15">
        <v>131173407</v>
      </c>
      <c r="B322" s="15" t="str">
        <f>+VLOOKUP(A322,'BASE CLIENTE'!$A$2:$B$88,2,FALSE)</f>
        <v>HUMBERTO DANIEL</v>
      </c>
      <c r="C322" s="7" t="s">
        <v>93</v>
      </c>
      <c r="D322" s="7" t="s">
        <v>893</v>
      </c>
      <c r="E322" s="7" t="s">
        <v>261</v>
      </c>
      <c r="F322" s="7" t="s">
        <v>451</v>
      </c>
      <c r="G322" s="7" t="s">
        <v>489</v>
      </c>
      <c r="H322" s="7" t="s">
        <v>489</v>
      </c>
      <c r="I322" s="7" t="s">
        <v>489</v>
      </c>
      <c r="J322" s="8" t="s">
        <v>491</v>
      </c>
      <c r="K322" s="8" t="s">
        <v>636</v>
      </c>
      <c r="L322" s="8" t="s">
        <v>514</v>
      </c>
      <c r="M322" s="9" t="s">
        <v>456</v>
      </c>
      <c r="N322" s="9">
        <v>100</v>
      </c>
      <c r="O322" s="9" t="s">
        <v>442</v>
      </c>
      <c r="P322" s="10">
        <v>0.01</v>
      </c>
      <c r="Q322" s="10">
        <v>0.15</v>
      </c>
      <c r="R322" s="8"/>
      <c r="S322" s="9" t="s">
        <v>457</v>
      </c>
      <c r="T322" s="7" t="s">
        <v>529</v>
      </c>
    </row>
    <row r="323" spans="1:20" ht="41" thickBot="1" x14ac:dyDescent="0.3">
      <c r="A323" s="15">
        <v>131173407</v>
      </c>
      <c r="B323" s="15" t="str">
        <f>+VLOOKUP(A323,'BASE CLIENTE'!$A$2:$B$88,2,FALSE)</f>
        <v>HUMBERTO DANIEL</v>
      </c>
      <c r="C323" s="7" t="s">
        <v>93</v>
      </c>
      <c r="D323" s="7" t="s">
        <v>893</v>
      </c>
      <c r="E323" s="7" t="s">
        <v>261</v>
      </c>
      <c r="F323" s="7" t="s">
        <v>451</v>
      </c>
      <c r="G323" s="7" t="s">
        <v>489</v>
      </c>
      <c r="H323" s="7" t="s">
        <v>489</v>
      </c>
      <c r="I323" s="7" t="s">
        <v>489</v>
      </c>
      <c r="J323" s="8" t="s">
        <v>494</v>
      </c>
      <c r="K323" s="8" t="s">
        <v>840</v>
      </c>
      <c r="L323" s="8" t="s">
        <v>620</v>
      </c>
      <c r="M323" s="9" t="s">
        <v>497</v>
      </c>
      <c r="N323" s="9">
        <v>2</v>
      </c>
      <c r="O323" s="9" t="s">
        <v>442</v>
      </c>
      <c r="P323" s="10">
        <v>0.01</v>
      </c>
      <c r="Q323" s="10">
        <v>0.1</v>
      </c>
      <c r="R323" s="8"/>
      <c r="S323" s="9" t="s">
        <v>457</v>
      </c>
      <c r="T323" s="7" t="s">
        <v>529</v>
      </c>
    </row>
    <row r="324" spans="1:20" ht="21" thickBot="1" x14ac:dyDescent="0.3">
      <c r="A324" s="15">
        <v>131173407</v>
      </c>
      <c r="B324" s="15" t="str">
        <f>+VLOOKUP(A324,'BASE CLIENTE'!$A$2:$B$88,2,FALSE)</f>
        <v>HUMBERTO DANIEL</v>
      </c>
      <c r="C324" s="7" t="s">
        <v>93</v>
      </c>
      <c r="D324" s="7" t="s">
        <v>893</v>
      </c>
      <c r="E324" s="7" t="s">
        <v>261</v>
      </c>
      <c r="F324" s="7" t="s">
        <v>451</v>
      </c>
      <c r="G324" s="7" t="s">
        <v>489</v>
      </c>
      <c r="H324" s="7" t="s">
        <v>489</v>
      </c>
      <c r="I324" s="7" t="s">
        <v>489</v>
      </c>
      <c r="J324" s="8" t="s">
        <v>486</v>
      </c>
      <c r="K324" s="8" t="s">
        <v>486</v>
      </c>
      <c r="L324" s="8" t="s">
        <v>487</v>
      </c>
      <c r="M324" s="9" t="s">
        <v>456</v>
      </c>
      <c r="N324" s="9">
        <v>100</v>
      </c>
      <c r="O324" s="9" t="s">
        <v>442</v>
      </c>
      <c r="P324" s="10">
        <v>0.01</v>
      </c>
      <c r="Q324" s="10">
        <v>0.3</v>
      </c>
      <c r="R324" s="8"/>
      <c r="S324" s="9" t="s">
        <v>457</v>
      </c>
      <c r="T324" s="7" t="s">
        <v>529</v>
      </c>
    </row>
    <row r="325" spans="1:20" ht="61" thickBot="1" x14ac:dyDescent="0.3">
      <c r="A325" s="15">
        <v>131173407</v>
      </c>
      <c r="B325" s="15" t="str">
        <f>+VLOOKUP(A325,'BASE CLIENTE'!$A$2:$B$88,2,FALSE)</f>
        <v>HUMBERTO DANIEL</v>
      </c>
      <c r="C325" s="7" t="s">
        <v>93</v>
      </c>
      <c r="D325" s="7" t="s">
        <v>893</v>
      </c>
      <c r="E325" s="7" t="s">
        <v>261</v>
      </c>
      <c r="F325" s="7" t="s">
        <v>451</v>
      </c>
      <c r="G325" s="7" t="s">
        <v>489</v>
      </c>
      <c r="H325" s="7" t="s">
        <v>489</v>
      </c>
      <c r="I325" s="7" t="s">
        <v>489</v>
      </c>
      <c r="J325" s="8" t="s">
        <v>498</v>
      </c>
      <c r="K325" s="8" t="s">
        <v>841</v>
      </c>
      <c r="L325" s="8" t="s">
        <v>842</v>
      </c>
      <c r="M325" s="9" t="s">
        <v>497</v>
      </c>
      <c r="N325" s="9">
        <v>45</v>
      </c>
      <c r="O325" s="9" t="s">
        <v>442</v>
      </c>
      <c r="P325" s="10">
        <v>0.01</v>
      </c>
      <c r="Q325" s="10">
        <v>0.15</v>
      </c>
      <c r="R325" s="8"/>
      <c r="S325" s="9" t="s">
        <v>457</v>
      </c>
      <c r="T325" s="7" t="s">
        <v>529</v>
      </c>
    </row>
    <row r="326" spans="1:20" ht="21" thickBot="1" x14ac:dyDescent="0.3">
      <c r="A326" s="15">
        <v>90495119</v>
      </c>
      <c r="B326" s="15" t="str">
        <f>+VLOOKUP(A326,'BASE CLIENTE'!$A$2:$B$88,2,FALSE)</f>
        <v>JAIME EDUARDO</v>
      </c>
      <c r="C326" s="7" t="s">
        <v>65</v>
      </c>
      <c r="D326" s="7" t="s">
        <v>894</v>
      </c>
      <c r="E326" s="7" t="s">
        <v>252</v>
      </c>
      <c r="F326" s="7" t="s">
        <v>451</v>
      </c>
      <c r="G326" s="7" t="s">
        <v>489</v>
      </c>
      <c r="H326" s="7" t="s">
        <v>489</v>
      </c>
      <c r="I326" s="7" t="s">
        <v>489</v>
      </c>
      <c r="J326" s="8" t="s">
        <v>478</v>
      </c>
      <c r="K326" s="8" t="s">
        <v>478</v>
      </c>
      <c r="L326" s="8" t="s">
        <v>479</v>
      </c>
      <c r="M326" s="9" t="s">
        <v>456</v>
      </c>
      <c r="N326" s="9">
        <v>100</v>
      </c>
      <c r="O326" s="9" t="s">
        <v>462</v>
      </c>
      <c r="P326" s="10">
        <v>0.01</v>
      </c>
      <c r="Q326" s="10">
        <v>0.3</v>
      </c>
      <c r="R326" s="8"/>
      <c r="S326" s="9" t="s">
        <v>457</v>
      </c>
      <c r="T326" s="7" t="s">
        <v>529</v>
      </c>
    </row>
    <row r="327" spans="1:20" ht="31" thickBot="1" x14ac:dyDescent="0.3">
      <c r="A327" s="15">
        <v>90495119</v>
      </c>
      <c r="B327" s="15" t="str">
        <f>+VLOOKUP(A327,'BASE CLIENTE'!$A$2:$B$88,2,FALSE)</f>
        <v>JAIME EDUARDO</v>
      </c>
      <c r="C327" s="7" t="s">
        <v>65</v>
      </c>
      <c r="D327" s="7" t="s">
        <v>894</v>
      </c>
      <c r="E327" s="7" t="s">
        <v>252</v>
      </c>
      <c r="F327" s="7" t="s">
        <v>451</v>
      </c>
      <c r="G327" s="7" t="s">
        <v>489</v>
      </c>
      <c r="H327" s="7" t="s">
        <v>489</v>
      </c>
      <c r="I327" s="7" t="s">
        <v>489</v>
      </c>
      <c r="J327" s="8" t="s">
        <v>491</v>
      </c>
      <c r="K327" s="8" t="s">
        <v>492</v>
      </c>
      <c r="L327" s="8" t="s">
        <v>514</v>
      </c>
      <c r="M327" s="9" t="s">
        <v>456</v>
      </c>
      <c r="N327" s="9">
        <v>100</v>
      </c>
      <c r="O327" s="9" t="s">
        <v>462</v>
      </c>
      <c r="P327" s="10">
        <v>0.01</v>
      </c>
      <c r="Q327" s="10">
        <v>0.15</v>
      </c>
      <c r="R327" s="8"/>
      <c r="S327" s="9" t="s">
        <v>457</v>
      </c>
      <c r="T327" s="7" t="s">
        <v>529</v>
      </c>
    </row>
    <row r="328" spans="1:20" ht="41" thickBot="1" x14ac:dyDescent="0.3">
      <c r="A328" s="15">
        <v>90495119</v>
      </c>
      <c r="B328" s="15" t="str">
        <f>+VLOOKUP(A328,'BASE CLIENTE'!$A$2:$B$88,2,FALSE)</f>
        <v>JAIME EDUARDO</v>
      </c>
      <c r="C328" s="7" t="s">
        <v>65</v>
      </c>
      <c r="D328" s="7" t="s">
        <v>894</v>
      </c>
      <c r="E328" s="7" t="s">
        <v>252</v>
      </c>
      <c r="F328" s="7" t="s">
        <v>451</v>
      </c>
      <c r="G328" s="7" t="s">
        <v>489</v>
      </c>
      <c r="H328" s="7" t="s">
        <v>489</v>
      </c>
      <c r="I328" s="7" t="s">
        <v>489</v>
      </c>
      <c r="J328" s="8" t="s">
        <v>494</v>
      </c>
      <c r="K328" s="8" t="s">
        <v>840</v>
      </c>
      <c r="L328" s="8" t="s">
        <v>620</v>
      </c>
      <c r="M328" s="9" t="s">
        <v>497</v>
      </c>
      <c r="N328" s="9">
        <v>2</v>
      </c>
      <c r="O328" s="9" t="s">
        <v>442</v>
      </c>
      <c r="P328" s="10">
        <v>0.01</v>
      </c>
      <c r="Q328" s="10">
        <v>0.1</v>
      </c>
      <c r="R328" s="8"/>
      <c r="S328" s="9" t="s">
        <v>457</v>
      </c>
      <c r="T328" s="7" t="s">
        <v>529</v>
      </c>
    </row>
    <row r="329" spans="1:20" ht="21" thickBot="1" x14ac:dyDescent="0.3">
      <c r="A329" s="15">
        <v>90495119</v>
      </c>
      <c r="B329" s="15" t="str">
        <f>+VLOOKUP(A329,'BASE CLIENTE'!$A$2:$B$88,2,FALSE)</f>
        <v>JAIME EDUARDO</v>
      </c>
      <c r="C329" s="7" t="s">
        <v>65</v>
      </c>
      <c r="D329" s="7" t="s">
        <v>894</v>
      </c>
      <c r="E329" s="7" t="s">
        <v>252</v>
      </c>
      <c r="F329" s="7" t="s">
        <v>451</v>
      </c>
      <c r="G329" s="7" t="s">
        <v>489</v>
      </c>
      <c r="H329" s="7" t="s">
        <v>489</v>
      </c>
      <c r="I329" s="7" t="s">
        <v>489</v>
      </c>
      <c r="J329" s="8" t="s">
        <v>486</v>
      </c>
      <c r="K329" s="8" t="s">
        <v>486</v>
      </c>
      <c r="L329" s="8" t="s">
        <v>487</v>
      </c>
      <c r="M329" s="9" t="s">
        <v>456</v>
      </c>
      <c r="N329" s="9">
        <v>100</v>
      </c>
      <c r="O329" s="9" t="s">
        <v>462</v>
      </c>
      <c r="P329" s="10">
        <v>0.01</v>
      </c>
      <c r="Q329" s="10">
        <v>0.3</v>
      </c>
      <c r="R329" s="8"/>
      <c r="S329" s="9" t="s">
        <v>457</v>
      </c>
      <c r="T329" s="7" t="s">
        <v>529</v>
      </c>
    </row>
    <row r="330" spans="1:20" ht="61" thickBot="1" x14ac:dyDescent="0.3">
      <c r="A330" s="15">
        <v>90495119</v>
      </c>
      <c r="B330" s="15" t="str">
        <f>+VLOOKUP(A330,'BASE CLIENTE'!$A$2:$B$88,2,FALSE)</f>
        <v>JAIME EDUARDO</v>
      </c>
      <c r="C330" s="7" t="s">
        <v>65</v>
      </c>
      <c r="D330" s="7" t="s">
        <v>894</v>
      </c>
      <c r="E330" s="7" t="s">
        <v>252</v>
      </c>
      <c r="F330" s="7" t="s">
        <v>451</v>
      </c>
      <c r="G330" s="7" t="s">
        <v>489</v>
      </c>
      <c r="H330" s="7" t="s">
        <v>489</v>
      </c>
      <c r="I330" s="7" t="s">
        <v>489</v>
      </c>
      <c r="J330" s="8" t="s">
        <v>498</v>
      </c>
      <c r="K330" s="8" t="s">
        <v>841</v>
      </c>
      <c r="L330" s="8" t="s">
        <v>842</v>
      </c>
      <c r="M330" s="9" t="s">
        <v>497</v>
      </c>
      <c r="N330" s="9">
        <v>45</v>
      </c>
      <c r="O330" s="9" t="s">
        <v>462</v>
      </c>
      <c r="P330" s="10">
        <v>0.01</v>
      </c>
      <c r="Q330" s="10">
        <v>0.15</v>
      </c>
      <c r="R330" s="8"/>
      <c r="S330" s="9" t="s">
        <v>457</v>
      </c>
      <c r="T330" s="7" t="s">
        <v>529</v>
      </c>
    </row>
    <row r="331" spans="1:20" ht="21" thickBot="1" x14ac:dyDescent="0.3">
      <c r="A331" s="15">
        <v>132328579</v>
      </c>
      <c r="B331" s="15" t="e">
        <f>+VLOOKUP(A331,'BASE CLIENTE'!$A$2:$B$88,2,FALSE)</f>
        <v>#N/A</v>
      </c>
      <c r="C331" s="7" t="s">
        <v>895</v>
      </c>
      <c r="D331" s="7" t="s">
        <v>896</v>
      </c>
      <c r="E331" s="7" t="s">
        <v>897</v>
      </c>
      <c r="F331" s="7" t="s">
        <v>451</v>
      </c>
      <c r="G331" s="7" t="s">
        <v>489</v>
      </c>
      <c r="H331" s="7" t="s">
        <v>489</v>
      </c>
      <c r="I331" s="7" t="s">
        <v>489</v>
      </c>
      <c r="J331" s="8" t="s">
        <v>478</v>
      </c>
      <c r="K331" s="8" t="s">
        <v>478</v>
      </c>
      <c r="L331" s="8" t="s">
        <v>479</v>
      </c>
      <c r="M331" s="9" t="s">
        <v>456</v>
      </c>
      <c r="N331" s="9">
        <v>100</v>
      </c>
      <c r="O331" s="9" t="s">
        <v>462</v>
      </c>
      <c r="P331" s="10">
        <v>0.01</v>
      </c>
      <c r="Q331" s="10">
        <v>0.3</v>
      </c>
      <c r="R331" s="8"/>
      <c r="S331" s="9" t="s">
        <v>457</v>
      </c>
      <c r="T331" s="7" t="s">
        <v>529</v>
      </c>
    </row>
    <row r="332" spans="1:20" ht="31" thickBot="1" x14ac:dyDescent="0.3">
      <c r="A332" s="15">
        <v>132328579</v>
      </c>
      <c r="B332" s="15" t="e">
        <f>+VLOOKUP(A332,'BASE CLIENTE'!$A$2:$B$88,2,FALSE)</f>
        <v>#N/A</v>
      </c>
      <c r="C332" s="7" t="s">
        <v>895</v>
      </c>
      <c r="D332" s="7" t="s">
        <v>896</v>
      </c>
      <c r="E332" s="7" t="s">
        <v>897</v>
      </c>
      <c r="F332" s="7" t="s">
        <v>451</v>
      </c>
      <c r="G332" s="7" t="s">
        <v>489</v>
      </c>
      <c r="H332" s="7" t="s">
        <v>489</v>
      </c>
      <c r="I332" s="7" t="s">
        <v>489</v>
      </c>
      <c r="J332" s="8" t="s">
        <v>491</v>
      </c>
      <c r="K332" s="8" t="s">
        <v>492</v>
      </c>
      <c r="L332" s="8" t="s">
        <v>514</v>
      </c>
      <c r="M332" s="9" t="s">
        <v>456</v>
      </c>
      <c r="N332" s="9">
        <v>100</v>
      </c>
      <c r="O332" s="9" t="s">
        <v>462</v>
      </c>
      <c r="P332" s="10">
        <v>0.01</v>
      </c>
      <c r="Q332" s="10">
        <v>0.15</v>
      </c>
      <c r="R332" s="8"/>
      <c r="S332" s="9" t="s">
        <v>457</v>
      </c>
      <c r="T332" s="7" t="s">
        <v>529</v>
      </c>
    </row>
    <row r="333" spans="1:20" ht="41" thickBot="1" x14ac:dyDescent="0.3">
      <c r="A333" s="15">
        <v>132328579</v>
      </c>
      <c r="B333" s="15" t="e">
        <f>+VLOOKUP(A333,'BASE CLIENTE'!$A$2:$B$88,2,FALSE)</f>
        <v>#N/A</v>
      </c>
      <c r="C333" s="7" t="s">
        <v>895</v>
      </c>
      <c r="D333" s="7" t="s">
        <v>896</v>
      </c>
      <c r="E333" s="7" t="s">
        <v>897</v>
      </c>
      <c r="F333" s="7" t="s">
        <v>451</v>
      </c>
      <c r="G333" s="7" t="s">
        <v>489</v>
      </c>
      <c r="H333" s="7" t="s">
        <v>489</v>
      </c>
      <c r="I333" s="7" t="s">
        <v>489</v>
      </c>
      <c r="J333" s="8" t="s">
        <v>494</v>
      </c>
      <c r="K333" s="8" t="s">
        <v>840</v>
      </c>
      <c r="L333" s="8" t="s">
        <v>620</v>
      </c>
      <c r="M333" s="9" t="s">
        <v>497</v>
      </c>
      <c r="N333" s="9">
        <v>2</v>
      </c>
      <c r="O333" s="9" t="s">
        <v>442</v>
      </c>
      <c r="P333" s="10">
        <v>0.01</v>
      </c>
      <c r="Q333" s="10">
        <v>0.1</v>
      </c>
      <c r="R333" s="8"/>
      <c r="S333" s="9" t="s">
        <v>457</v>
      </c>
      <c r="T333" s="7" t="s">
        <v>529</v>
      </c>
    </row>
    <row r="334" spans="1:20" ht="21" thickBot="1" x14ac:dyDescent="0.3">
      <c r="A334" s="15">
        <v>132328579</v>
      </c>
      <c r="B334" s="15" t="e">
        <f>+VLOOKUP(A334,'BASE CLIENTE'!$A$2:$B$88,2,FALSE)</f>
        <v>#N/A</v>
      </c>
      <c r="C334" s="7" t="s">
        <v>895</v>
      </c>
      <c r="D334" s="7" t="s">
        <v>896</v>
      </c>
      <c r="E334" s="7" t="s">
        <v>897</v>
      </c>
      <c r="F334" s="7" t="s">
        <v>451</v>
      </c>
      <c r="G334" s="7" t="s">
        <v>489</v>
      </c>
      <c r="H334" s="7" t="s">
        <v>489</v>
      </c>
      <c r="I334" s="7" t="s">
        <v>489</v>
      </c>
      <c r="J334" s="8" t="s">
        <v>486</v>
      </c>
      <c r="K334" s="8" t="s">
        <v>486</v>
      </c>
      <c r="L334" s="8" t="s">
        <v>487</v>
      </c>
      <c r="M334" s="9" t="s">
        <v>456</v>
      </c>
      <c r="N334" s="9">
        <v>100</v>
      </c>
      <c r="O334" s="9" t="s">
        <v>462</v>
      </c>
      <c r="P334" s="10">
        <v>0.01</v>
      </c>
      <c r="Q334" s="10">
        <v>0.3</v>
      </c>
      <c r="R334" s="8"/>
      <c r="S334" s="9" t="s">
        <v>457</v>
      </c>
      <c r="T334" s="7" t="s">
        <v>529</v>
      </c>
    </row>
    <row r="335" spans="1:20" ht="61" thickBot="1" x14ac:dyDescent="0.3">
      <c r="A335" s="15">
        <v>132328579</v>
      </c>
      <c r="B335" s="15" t="e">
        <f>+VLOOKUP(A335,'BASE CLIENTE'!$A$2:$B$88,2,FALSE)</f>
        <v>#N/A</v>
      </c>
      <c r="C335" s="7" t="s">
        <v>895</v>
      </c>
      <c r="D335" s="7" t="s">
        <v>896</v>
      </c>
      <c r="E335" s="7" t="s">
        <v>897</v>
      </c>
      <c r="F335" s="7" t="s">
        <v>451</v>
      </c>
      <c r="G335" s="7" t="s">
        <v>489</v>
      </c>
      <c r="H335" s="7" t="s">
        <v>489</v>
      </c>
      <c r="I335" s="7" t="s">
        <v>489</v>
      </c>
      <c r="J335" s="8" t="s">
        <v>498</v>
      </c>
      <c r="K335" s="8" t="s">
        <v>841</v>
      </c>
      <c r="L335" s="8" t="s">
        <v>842</v>
      </c>
      <c r="M335" s="9" t="s">
        <v>497</v>
      </c>
      <c r="N335" s="9">
        <v>45</v>
      </c>
      <c r="O335" s="9" t="s">
        <v>462</v>
      </c>
      <c r="P335" s="10">
        <v>0.01</v>
      </c>
      <c r="Q335" s="10">
        <v>0.15</v>
      </c>
      <c r="R335" s="8"/>
      <c r="S335" s="9" t="s">
        <v>457</v>
      </c>
      <c r="T335" s="7" t="s">
        <v>529</v>
      </c>
    </row>
    <row r="336" spans="1:20" ht="21" thickBot="1" x14ac:dyDescent="0.3">
      <c r="A336" s="15">
        <v>90469177</v>
      </c>
      <c r="B336" s="15" t="str">
        <f>+VLOOKUP(A336,'BASE CLIENTE'!$A$2:$B$88,2,FALSE)</f>
        <v>LUIS EDUARDO</v>
      </c>
      <c r="C336" s="7" t="s">
        <v>120</v>
      </c>
      <c r="D336" s="7" t="s">
        <v>898</v>
      </c>
      <c r="E336" s="7" t="s">
        <v>272</v>
      </c>
      <c r="F336" s="7" t="s">
        <v>451</v>
      </c>
      <c r="G336" s="7" t="s">
        <v>489</v>
      </c>
      <c r="H336" s="7" t="s">
        <v>489</v>
      </c>
      <c r="I336" s="7" t="s">
        <v>489</v>
      </c>
      <c r="J336" s="8" t="s">
        <v>478</v>
      </c>
      <c r="K336" s="8" t="s">
        <v>478</v>
      </c>
      <c r="L336" s="8" t="s">
        <v>479</v>
      </c>
      <c r="M336" s="9" t="s">
        <v>456</v>
      </c>
      <c r="N336" s="9">
        <v>100</v>
      </c>
      <c r="O336" s="9" t="s">
        <v>462</v>
      </c>
      <c r="P336" s="10">
        <v>0.01</v>
      </c>
      <c r="Q336" s="10">
        <v>0.3</v>
      </c>
      <c r="R336" s="8"/>
      <c r="S336" s="9" t="s">
        <v>457</v>
      </c>
      <c r="T336" s="7" t="s">
        <v>529</v>
      </c>
    </row>
    <row r="337" spans="1:20" ht="31" thickBot="1" x14ac:dyDescent="0.3">
      <c r="A337" s="15">
        <v>90469177</v>
      </c>
      <c r="B337" s="15" t="str">
        <f>+VLOOKUP(A337,'BASE CLIENTE'!$A$2:$B$88,2,FALSE)</f>
        <v>LUIS EDUARDO</v>
      </c>
      <c r="C337" s="7" t="s">
        <v>120</v>
      </c>
      <c r="D337" s="7" t="s">
        <v>898</v>
      </c>
      <c r="E337" s="7" t="s">
        <v>272</v>
      </c>
      <c r="F337" s="7" t="s">
        <v>451</v>
      </c>
      <c r="G337" s="7" t="s">
        <v>489</v>
      </c>
      <c r="H337" s="7" t="s">
        <v>489</v>
      </c>
      <c r="I337" s="7" t="s">
        <v>489</v>
      </c>
      <c r="J337" s="8" t="s">
        <v>491</v>
      </c>
      <c r="K337" s="8" t="s">
        <v>492</v>
      </c>
      <c r="L337" s="8" t="s">
        <v>514</v>
      </c>
      <c r="M337" s="9" t="s">
        <v>456</v>
      </c>
      <c r="N337" s="9">
        <v>100</v>
      </c>
      <c r="O337" s="9" t="s">
        <v>462</v>
      </c>
      <c r="P337" s="10">
        <v>0.01</v>
      </c>
      <c r="Q337" s="10">
        <v>0.15</v>
      </c>
      <c r="R337" s="8"/>
      <c r="S337" s="9" t="s">
        <v>457</v>
      </c>
      <c r="T337" s="7" t="s">
        <v>529</v>
      </c>
    </row>
    <row r="338" spans="1:20" ht="41" thickBot="1" x14ac:dyDescent="0.3">
      <c r="A338" s="15">
        <v>90469177</v>
      </c>
      <c r="B338" s="15" t="str">
        <f>+VLOOKUP(A338,'BASE CLIENTE'!$A$2:$B$88,2,FALSE)</f>
        <v>LUIS EDUARDO</v>
      </c>
      <c r="C338" s="7" t="s">
        <v>120</v>
      </c>
      <c r="D338" s="7" t="s">
        <v>898</v>
      </c>
      <c r="E338" s="7" t="s">
        <v>272</v>
      </c>
      <c r="F338" s="7" t="s">
        <v>451</v>
      </c>
      <c r="G338" s="7" t="s">
        <v>489</v>
      </c>
      <c r="H338" s="7" t="s">
        <v>489</v>
      </c>
      <c r="I338" s="7" t="s">
        <v>489</v>
      </c>
      <c r="J338" s="8" t="s">
        <v>494</v>
      </c>
      <c r="K338" s="8" t="s">
        <v>840</v>
      </c>
      <c r="L338" s="8" t="s">
        <v>620</v>
      </c>
      <c r="M338" s="9" t="s">
        <v>497</v>
      </c>
      <c r="N338" s="9">
        <v>2</v>
      </c>
      <c r="O338" s="9" t="s">
        <v>442</v>
      </c>
      <c r="P338" s="10">
        <v>0.01</v>
      </c>
      <c r="Q338" s="10">
        <v>0.1</v>
      </c>
      <c r="R338" s="8"/>
      <c r="S338" s="9" t="s">
        <v>457</v>
      </c>
      <c r="T338" s="7" t="s">
        <v>529</v>
      </c>
    </row>
    <row r="339" spans="1:20" ht="21" thickBot="1" x14ac:dyDescent="0.3">
      <c r="A339" s="15">
        <v>90469177</v>
      </c>
      <c r="B339" s="15" t="str">
        <f>+VLOOKUP(A339,'BASE CLIENTE'!$A$2:$B$88,2,FALSE)</f>
        <v>LUIS EDUARDO</v>
      </c>
      <c r="C339" s="7" t="s">
        <v>120</v>
      </c>
      <c r="D339" s="7" t="s">
        <v>898</v>
      </c>
      <c r="E339" s="7" t="s">
        <v>272</v>
      </c>
      <c r="F339" s="7" t="s">
        <v>451</v>
      </c>
      <c r="G339" s="7" t="s">
        <v>489</v>
      </c>
      <c r="H339" s="7" t="s">
        <v>489</v>
      </c>
      <c r="I339" s="7" t="s">
        <v>489</v>
      </c>
      <c r="J339" s="8" t="s">
        <v>486</v>
      </c>
      <c r="K339" s="8" t="s">
        <v>486</v>
      </c>
      <c r="L339" s="8" t="s">
        <v>487</v>
      </c>
      <c r="M339" s="9" t="s">
        <v>456</v>
      </c>
      <c r="N339" s="9">
        <v>100</v>
      </c>
      <c r="O339" s="9" t="s">
        <v>462</v>
      </c>
      <c r="P339" s="10">
        <v>0.01</v>
      </c>
      <c r="Q339" s="10">
        <v>0.3</v>
      </c>
      <c r="R339" s="8"/>
      <c r="S339" s="9" t="s">
        <v>457</v>
      </c>
      <c r="T339" s="7" t="s">
        <v>529</v>
      </c>
    </row>
    <row r="340" spans="1:20" ht="61" thickBot="1" x14ac:dyDescent="0.3">
      <c r="A340" s="15">
        <v>90469177</v>
      </c>
      <c r="B340" s="15" t="str">
        <f>+VLOOKUP(A340,'BASE CLIENTE'!$A$2:$B$88,2,FALSE)</f>
        <v>LUIS EDUARDO</v>
      </c>
      <c r="C340" s="7" t="s">
        <v>120</v>
      </c>
      <c r="D340" s="7" t="s">
        <v>898</v>
      </c>
      <c r="E340" s="7" t="s">
        <v>272</v>
      </c>
      <c r="F340" s="7" t="s">
        <v>451</v>
      </c>
      <c r="G340" s="7" t="s">
        <v>489</v>
      </c>
      <c r="H340" s="7" t="s">
        <v>489</v>
      </c>
      <c r="I340" s="7" t="s">
        <v>489</v>
      </c>
      <c r="J340" s="8" t="s">
        <v>498</v>
      </c>
      <c r="K340" s="8" t="s">
        <v>841</v>
      </c>
      <c r="L340" s="8" t="s">
        <v>842</v>
      </c>
      <c r="M340" s="9" t="s">
        <v>497</v>
      </c>
      <c r="N340" s="9">
        <v>45</v>
      </c>
      <c r="O340" s="9" t="s">
        <v>462</v>
      </c>
      <c r="P340" s="10">
        <v>0.01</v>
      </c>
      <c r="Q340" s="10">
        <v>0.15</v>
      </c>
      <c r="R340" s="8"/>
      <c r="S340" s="9" t="s">
        <v>457</v>
      </c>
      <c r="T340" s="7" t="s">
        <v>529</v>
      </c>
    </row>
    <row r="341" spans="1:20" ht="21" thickBot="1" x14ac:dyDescent="0.3">
      <c r="A341" s="15">
        <v>95000673</v>
      </c>
      <c r="B341" s="15" t="str">
        <f>+VLOOKUP(A341,'BASE CLIENTE'!$A$2:$B$88,2,FALSE)</f>
        <v>MARCO MARCELO</v>
      </c>
      <c r="C341" s="7" t="s">
        <v>71</v>
      </c>
      <c r="D341" s="7" t="s">
        <v>899</v>
      </c>
      <c r="E341" s="7" t="s">
        <v>254</v>
      </c>
      <c r="F341" s="7" t="s">
        <v>451</v>
      </c>
      <c r="G341" s="7" t="s">
        <v>489</v>
      </c>
      <c r="H341" s="7" t="s">
        <v>489</v>
      </c>
      <c r="I341" s="7" t="s">
        <v>489</v>
      </c>
      <c r="J341" s="8" t="s">
        <v>478</v>
      </c>
      <c r="K341" s="8" t="s">
        <v>478</v>
      </c>
      <c r="L341" s="8" t="s">
        <v>479</v>
      </c>
      <c r="M341" s="9" t="s">
        <v>456</v>
      </c>
      <c r="N341" s="9">
        <v>100</v>
      </c>
      <c r="O341" s="9" t="s">
        <v>462</v>
      </c>
      <c r="P341" s="10">
        <v>0.01</v>
      </c>
      <c r="Q341" s="10">
        <v>0.3</v>
      </c>
      <c r="R341" s="8"/>
      <c r="S341" s="9" t="s">
        <v>457</v>
      </c>
      <c r="T341" s="7" t="s">
        <v>529</v>
      </c>
    </row>
    <row r="342" spans="1:20" ht="31" thickBot="1" x14ac:dyDescent="0.3">
      <c r="A342" s="15">
        <v>95000673</v>
      </c>
      <c r="B342" s="15" t="str">
        <f>+VLOOKUP(A342,'BASE CLIENTE'!$A$2:$B$88,2,FALSE)</f>
        <v>MARCO MARCELO</v>
      </c>
      <c r="C342" s="7" t="s">
        <v>71</v>
      </c>
      <c r="D342" s="7" t="s">
        <v>899</v>
      </c>
      <c r="E342" s="7" t="s">
        <v>254</v>
      </c>
      <c r="F342" s="7" t="s">
        <v>451</v>
      </c>
      <c r="G342" s="7" t="s">
        <v>489</v>
      </c>
      <c r="H342" s="7" t="s">
        <v>489</v>
      </c>
      <c r="I342" s="7" t="s">
        <v>489</v>
      </c>
      <c r="J342" s="8" t="s">
        <v>491</v>
      </c>
      <c r="K342" s="8" t="s">
        <v>492</v>
      </c>
      <c r="L342" s="8" t="s">
        <v>514</v>
      </c>
      <c r="M342" s="9" t="s">
        <v>456</v>
      </c>
      <c r="N342" s="9">
        <v>100</v>
      </c>
      <c r="O342" s="9" t="s">
        <v>462</v>
      </c>
      <c r="P342" s="10">
        <v>0.01</v>
      </c>
      <c r="Q342" s="10">
        <v>0.15</v>
      </c>
      <c r="R342" s="8"/>
      <c r="S342" s="9" t="s">
        <v>457</v>
      </c>
      <c r="T342" s="7" t="s">
        <v>529</v>
      </c>
    </row>
    <row r="343" spans="1:20" ht="41" thickBot="1" x14ac:dyDescent="0.3">
      <c r="A343" s="15">
        <v>95000673</v>
      </c>
      <c r="B343" s="15" t="str">
        <f>+VLOOKUP(A343,'BASE CLIENTE'!$A$2:$B$88,2,FALSE)</f>
        <v>MARCO MARCELO</v>
      </c>
      <c r="C343" s="7" t="s">
        <v>71</v>
      </c>
      <c r="D343" s="7" t="s">
        <v>899</v>
      </c>
      <c r="E343" s="7" t="s">
        <v>254</v>
      </c>
      <c r="F343" s="7" t="s">
        <v>451</v>
      </c>
      <c r="G343" s="7" t="s">
        <v>489</v>
      </c>
      <c r="H343" s="7" t="s">
        <v>489</v>
      </c>
      <c r="I343" s="7" t="s">
        <v>489</v>
      </c>
      <c r="J343" s="8" t="s">
        <v>494</v>
      </c>
      <c r="K343" s="8" t="s">
        <v>840</v>
      </c>
      <c r="L343" s="8" t="s">
        <v>620</v>
      </c>
      <c r="M343" s="9" t="s">
        <v>497</v>
      </c>
      <c r="N343" s="9">
        <v>2</v>
      </c>
      <c r="O343" s="9" t="s">
        <v>442</v>
      </c>
      <c r="P343" s="10">
        <v>0.01</v>
      </c>
      <c r="Q343" s="10">
        <v>0.1</v>
      </c>
      <c r="R343" s="8"/>
      <c r="S343" s="9" t="s">
        <v>457</v>
      </c>
      <c r="T343" s="7" t="s">
        <v>529</v>
      </c>
    </row>
    <row r="344" spans="1:20" ht="21" thickBot="1" x14ac:dyDescent="0.3">
      <c r="A344" s="15">
        <v>95000673</v>
      </c>
      <c r="B344" s="15" t="str">
        <f>+VLOOKUP(A344,'BASE CLIENTE'!$A$2:$B$88,2,FALSE)</f>
        <v>MARCO MARCELO</v>
      </c>
      <c r="C344" s="7" t="s">
        <v>71</v>
      </c>
      <c r="D344" s="7" t="s">
        <v>899</v>
      </c>
      <c r="E344" s="7" t="s">
        <v>254</v>
      </c>
      <c r="F344" s="7" t="s">
        <v>451</v>
      </c>
      <c r="G344" s="7" t="s">
        <v>489</v>
      </c>
      <c r="H344" s="7" t="s">
        <v>489</v>
      </c>
      <c r="I344" s="7" t="s">
        <v>489</v>
      </c>
      <c r="J344" s="8" t="s">
        <v>486</v>
      </c>
      <c r="K344" s="8" t="s">
        <v>486</v>
      </c>
      <c r="L344" s="8" t="s">
        <v>487</v>
      </c>
      <c r="M344" s="9" t="s">
        <v>456</v>
      </c>
      <c r="N344" s="9">
        <v>100</v>
      </c>
      <c r="O344" s="9" t="s">
        <v>462</v>
      </c>
      <c r="P344" s="10">
        <v>0.01</v>
      </c>
      <c r="Q344" s="10">
        <v>0.3</v>
      </c>
      <c r="R344" s="8"/>
      <c r="S344" s="9" t="s">
        <v>457</v>
      </c>
      <c r="T344" s="7" t="s">
        <v>529</v>
      </c>
    </row>
    <row r="345" spans="1:20" ht="61" thickBot="1" x14ac:dyDescent="0.3">
      <c r="A345" s="15">
        <v>95000673</v>
      </c>
      <c r="B345" s="15" t="str">
        <f>+VLOOKUP(A345,'BASE CLIENTE'!$A$2:$B$88,2,FALSE)</f>
        <v>MARCO MARCELO</v>
      </c>
      <c r="C345" s="7" t="s">
        <v>71</v>
      </c>
      <c r="D345" s="7" t="s">
        <v>899</v>
      </c>
      <c r="E345" s="7" t="s">
        <v>254</v>
      </c>
      <c r="F345" s="7" t="s">
        <v>451</v>
      </c>
      <c r="G345" s="7" t="s">
        <v>489</v>
      </c>
      <c r="H345" s="7" t="s">
        <v>489</v>
      </c>
      <c r="I345" s="7" t="s">
        <v>489</v>
      </c>
      <c r="J345" s="8" t="s">
        <v>498</v>
      </c>
      <c r="K345" s="8" t="s">
        <v>841</v>
      </c>
      <c r="L345" s="8" t="s">
        <v>842</v>
      </c>
      <c r="M345" s="9" t="s">
        <v>497</v>
      </c>
      <c r="N345" s="9">
        <v>45</v>
      </c>
      <c r="O345" s="9" t="s">
        <v>462</v>
      </c>
      <c r="P345" s="10">
        <v>0.01</v>
      </c>
      <c r="Q345" s="10">
        <v>0.15</v>
      </c>
      <c r="R345" s="8"/>
      <c r="S345" s="9" t="s">
        <v>457</v>
      </c>
      <c r="T345" s="7" t="s">
        <v>529</v>
      </c>
    </row>
    <row r="346" spans="1:20" ht="21" thickBot="1" x14ac:dyDescent="0.3">
      <c r="A346" s="15">
        <v>90659766</v>
      </c>
      <c r="B346" s="15" t="str">
        <f>+VLOOKUP(A346,'BASE CLIENTE'!$A$2:$B$88,2,FALSE)</f>
        <v>PATRICIO ANTONIO</v>
      </c>
      <c r="C346" s="7" t="s">
        <v>61</v>
      </c>
      <c r="D346" s="7" t="s">
        <v>900</v>
      </c>
      <c r="E346" s="7" t="s">
        <v>250</v>
      </c>
      <c r="F346" s="7" t="s">
        <v>451</v>
      </c>
      <c r="G346" s="7" t="s">
        <v>489</v>
      </c>
      <c r="H346" s="7" t="s">
        <v>489</v>
      </c>
      <c r="I346" s="7" t="s">
        <v>489</v>
      </c>
      <c r="J346" s="8" t="s">
        <v>478</v>
      </c>
      <c r="K346" s="8" t="s">
        <v>478</v>
      </c>
      <c r="L346" s="8" t="s">
        <v>479</v>
      </c>
      <c r="M346" s="9" t="s">
        <v>456</v>
      </c>
      <c r="N346" s="9">
        <v>100</v>
      </c>
      <c r="O346" s="9" t="s">
        <v>462</v>
      </c>
      <c r="P346" s="10">
        <v>0.01</v>
      </c>
      <c r="Q346" s="10">
        <v>0.3</v>
      </c>
      <c r="R346" s="8"/>
      <c r="S346" s="9" t="s">
        <v>457</v>
      </c>
      <c r="T346" s="7" t="s">
        <v>529</v>
      </c>
    </row>
    <row r="347" spans="1:20" ht="31" thickBot="1" x14ac:dyDescent="0.3">
      <c r="A347" s="15">
        <v>90659766</v>
      </c>
      <c r="B347" s="15" t="str">
        <f>+VLOOKUP(A347,'BASE CLIENTE'!$A$2:$B$88,2,FALSE)</f>
        <v>PATRICIO ANTONIO</v>
      </c>
      <c r="C347" s="7" t="s">
        <v>61</v>
      </c>
      <c r="D347" s="7" t="s">
        <v>900</v>
      </c>
      <c r="E347" s="7" t="s">
        <v>250</v>
      </c>
      <c r="F347" s="7" t="s">
        <v>451</v>
      </c>
      <c r="G347" s="7" t="s">
        <v>489</v>
      </c>
      <c r="H347" s="7" t="s">
        <v>489</v>
      </c>
      <c r="I347" s="7" t="s">
        <v>489</v>
      </c>
      <c r="J347" s="8" t="s">
        <v>491</v>
      </c>
      <c r="K347" s="8" t="s">
        <v>492</v>
      </c>
      <c r="L347" s="8" t="s">
        <v>514</v>
      </c>
      <c r="M347" s="9" t="s">
        <v>456</v>
      </c>
      <c r="N347" s="9">
        <v>100</v>
      </c>
      <c r="O347" s="9" t="s">
        <v>462</v>
      </c>
      <c r="P347" s="10">
        <v>0.01</v>
      </c>
      <c r="Q347" s="10">
        <v>0.15</v>
      </c>
      <c r="R347" s="8"/>
      <c r="S347" s="9" t="s">
        <v>457</v>
      </c>
      <c r="T347" s="7" t="s">
        <v>529</v>
      </c>
    </row>
    <row r="348" spans="1:20" ht="41" thickBot="1" x14ac:dyDescent="0.3">
      <c r="A348" s="15">
        <v>90659766</v>
      </c>
      <c r="B348" s="15" t="str">
        <f>+VLOOKUP(A348,'BASE CLIENTE'!$A$2:$B$88,2,FALSE)</f>
        <v>PATRICIO ANTONIO</v>
      </c>
      <c r="C348" s="7" t="s">
        <v>61</v>
      </c>
      <c r="D348" s="7" t="s">
        <v>900</v>
      </c>
      <c r="E348" s="7" t="s">
        <v>250</v>
      </c>
      <c r="F348" s="7" t="s">
        <v>451</v>
      </c>
      <c r="G348" s="7" t="s">
        <v>489</v>
      </c>
      <c r="H348" s="7" t="s">
        <v>489</v>
      </c>
      <c r="I348" s="7" t="s">
        <v>489</v>
      </c>
      <c r="J348" s="8" t="s">
        <v>494</v>
      </c>
      <c r="K348" s="8" t="s">
        <v>840</v>
      </c>
      <c r="L348" s="8" t="s">
        <v>620</v>
      </c>
      <c r="M348" s="9" t="s">
        <v>497</v>
      </c>
      <c r="N348" s="9">
        <v>2</v>
      </c>
      <c r="O348" s="9" t="s">
        <v>442</v>
      </c>
      <c r="P348" s="10">
        <v>0.01</v>
      </c>
      <c r="Q348" s="10">
        <v>0.1</v>
      </c>
      <c r="R348" s="8"/>
      <c r="S348" s="9" t="s">
        <v>457</v>
      </c>
      <c r="T348" s="7" t="s">
        <v>529</v>
      </c>
    </row>
    <row r="349" spans="1:20" ht="21" thickBot="1" x14ac:dyDescent="0.3">
      <c r="A349" s="15">
        <v>90659766</v>
      </c>
      <c r="B349" s="15" t="str">
        <f>+VLOOKUP(A349,'BASE CLIENTE'!$A$2:$B$88,2,FALSE)</f>
        <v>PATRICIO ANTONIO</v>
      </c>
      <c r="C349" s="7" t="s">
        <v>61</v>
      </c>
      <c r="D349" s="7" t="s">
        <v>900</v>
      </c>
      <c r="E349" s="7" t="s">
        <v>250</v>
      </c>
      <c r="F349" s="7" t="s">
        <v>451</v>
      </c>
      <c r="G349" s="7" t="s">
        <v>489</v>
      </c>
      <c r="H349" s="7" t="s">
        <v>489</v>
      </c>
      <c r="I349" s="7" t="s">
        <v>489</v>
      </c>
      <c r="J349" s="8" t="s">
        <v>486</v>
      </c>
      <c r="K349" s="8" t="s">
        <v>486</v>
      </c>
      <c r="L349" s="8" t="s">
        <v>487</v>
      </c>
      <c r="M349" s="9" t="s">
        <v>501</v>
      </c>
      <c r="N349" s="9">
        <v>100</v>
      </c>
      <c r="O349" s="9" t="s">
        <v>462</v>
      </c>
      <c r="P349" s="10">
        <v>0.01</v>
      </c>
      <c r="Q349" s="10">
        <v>0.3</v>
      </c>
      <c r="R349" s="8"/>
      <c r="S349" s="9" t="s">
        <v>457</v>
      </c>
      <c r="T349" s="7" t="s">
        <v>529</v>
      </c>
    </row>
    <row r="350" spans="1:20" ht="61" thickBot="1" x14ac:dyDescent="0.3">
      <c r="A350" s="15">
        <v>90659766</v>
      </c>
      <c r="B350" s="15" t="str">
        <f>+VLOOKUP(A350,'BASE CLIENTE'!$A$2:$B$88,2,FALSE)</f>
        <v>PATRICIO ANTONIO</v>
      </c>
      <c r="C350" s="7" t="s">
        <v>61</v>
      </c>
      <c r="D350" s="7" t="s">
        <v>900</v>
      </c>
      <c r="E350" s="7" t="s">
        <v>250</v>
      </c>
      <c r="F350" s="7" t="s">
        <v>451</v>
      </c>
      <c r="G350" s="7" t="s">
        <v>489</v>
      </c>
      <c r="H350" s="7" t="s">
        <v>489</v>
      </c>
      <c r="I350" s="7" t="s">
        <v>489</v>
      </c>
      <c r="J350" s="8" t="s">
        <v>498</v>
      </c>
      <c r="K350" s="8" t="s">
        <v>841</v>
      </c>
      <c r="L350" s="8" t="s">
        <v>842</v>
      </c>
      <c r="M350" s="9" t="s">
        <v>497</v>
      </c>
      <c r="N350" s="9">
        <v>45</v>
      </c>
      <c r="O350" s="9" t="s">
        <v>442</v>
      </c>
      <c r="P350" s="10">
        <v>0.01</v>
      </c>
      <c r="Q350" s="10">
        <v>0.15</v>
      </c>
      <c r="R350" s="8"/>
      <c r="S350" s="9" t="s">
        <v>457</v>
      </c>
      <c r="T350" s="7" t="s">
        <v>529</v>
      </c>
    </row>
    <row r="351" spans="1:20" ht="21" thickBot="1" x14ac:dyDescent="0.3">
      <c r="A351" s="15" t="s">
        <v>377</v>
      </c>
      <c r="B351" s="15" t="str">
        <f>+VLOOKUP(A351,'BASE CLIENTE'!$A$2:$B$88,2,FALSE)</f>
        <v>BILEIDY DEL CARMEN</v>
      </c>
      <c r="C351" s="7" t="s">
        <v>901</v>
      </c>
      <c r="D351" s="7" t="s">
        <v>902</v>
      </c>
      <c r="E351" s="7" t="s">
        <v>301</v>
      </c>
      <c r="F351" s="7" t="s">
        <v>451</v>
      </c>
      <c r="G351" s="7" t="s">
        <v>903</v>
      </c>
      <c r="H351" s="7" t="s">
        <v>904</v>
      </c>
      <c r="I351" s="7" t="s">
        <v>348</v>
      </c>
      <c r="J351" s="8" t="s">
        <v>478</v>
      </c>
      <c r="K351" s="8" t="s">
        <v>478</v>
      </c>
      <c r="L351" s="8" t="s">
        <v>479</v>
      </c>
      <c r="M351" s="9" t="s">
        <v>456</v>
      </c>
      <c r="N351" s="9">
        <v>100</v>
      </c>
      <c r="O351" s="9" t="s">
        <v>462</v>
      </c>
      <c r="P351" s="10">
        <v>1</v>
      </c>
      <c r="Q351" s="10">
        <v>0.3</v>
      </c>
      <c r="R351" s="8"/>
      <c r="S351" s="9" t="s">
        <v>457</v>
      </c>
      <c r="T351" s="7" t="s">
        <v>609</v>
      </c>
    </row>
    <row r="352" spans="1:20" ht="21" thickBot="1" x14ac:dyDescent="0.3">
      <c r="A352" s="15" t="s">
        <v>377</v>
      </c>
      <c r="B352" s="15" t="str">
        <f>+VLOOKUP(A352,'BASE CLIENTE'!$A$2:$B$88,2,FALSE)</f>
        <v>BILEIDY DEL CARMEN</v>
      </c>
      <c r="C352" s="7" t="s">
        <v>901</v>
      </c>
      <c r="D352" s="7" t="s">
        <v>902</v>
      </c>
      <c r="E352" s="7" t="s">
        <v>301</v>
      </c>
      <c r="F352" s="7" t="s">
        <v>451</v>
      </c>
      <c r="G352" s="7" t="s">
        <v>903</v>
      </c>
      <c r="H352" s="7" t="s">
        <v>904</v>
      </c>
      <c r="I352" s="7" t="s">
        <v>348</v>
      </c>
      <c r="J352" s="8" t="s">
        <v>486</v>
      </c>
      <c r="K352" s="8" t="s">
        <v>486</v>
      </c>
      <c r="L352" s="8" t="s">
        <v>487</v>
      </c>
      <c r="M352" s="9" t="s">
        <v>456</v>
      </c>
      <c r="N352" s="9">
        <v>100</v>
      </c>
      <c r="O352" s="9" t="s">
        <v>462</v>
      </c>
      <c r="P352" s="10">
        <v>1</v>
      </c>
      <c r="Q352" s="10">
        <v>0.3</v>
      </c>
      <c r="R352" s="8"/>
      <c r="S352" s="9" t="s">
        <v>457</v>
      </c>
      <c r="T352" s="7" t="s">
        <v>609</v>
      </c>
    </row>
    <row r="353" spans="1:20" ht="21" thickBot="1" x14ac:dyDescent="0.3">
      <c r="A353" s="15" t="s">
        <v>377</v>
      </c>
      <c r="B353" s="15" t="str">
        <f>+VLOOKUP(A353,'BASE CLIENTE'!$A$2:$B$88,2,FALSE)</f>
        <v>BILEIDY DEL CARMEN</v>
      </c>
      <c r="C353" s="7" t="s">
        <v>901</v>
      </c>
      <c r="D353" s="7" t="s">
        <v>902</v>
      </c>
      <c r="E353" s="7" t="s">
        <v>301</v>
      </c>
      <c r="F353" s="7" t="s">
        <v>451</v>
      </c>
      <c r="G353" s="7" t="s">
        <v>903</v>
      </c>
      <c r="H353" s="7" t="s">
        <v>904</v>
      </c>
      <c r="I353" s="7" t="s">
        <v>348</v>
      </c>
      <c r="J353" s="8" t="s">
        <v>905</v>
      </c>
      <c r="K353" s="8" t="s">
        <v>906</v>
      </c>
      <c r="L353" s="8" t="s">
        <v>907</v>
      </c>
      <c r="M353" s="9" t="s">
        <v>497</v>
      </c>
      <c r="N353" s="9">
        <v>100</v>
      </c>
      <c r="O353" s="9" t="s">
        <v>462</v>
      </c>
      <c r="P353" s="10">
        <v>1</v>
      </c>
      <c r="Q353" s="10">
        <v>0.25</v>
      </c>
      <c r="R353" s="8"/>
      <c r="S353" s="9" t="s">
        <v>457</v>
      </c>
      <c r="T353" s="7" t="s">
        <v>609</v>
      </c>
    </row>
    <row r="354" spans="1:20" ht="21" thickBot="1" x14ac:dyDescent="0.3">
      <c r="A354" s="15" t="s">
        <v>377</v>
      </c>
      <c r="B354" s="15" t="str">
        <f>+VLOOKUP(A354,'BASE CLIENTE'!$A$2:$B$88,2,FALSE)</f>
        <v>BILEIDY DEL CARMEN</v>
      </c>
      <c r="C354" s="7" t="s">
        <v>901</v>
      </c>
      <c r="D354" s="7" t="s">
        <v>902</v>
      </c>
      <c r="E354" s="7" t="s">
        <v>301</v>
      </c>
      <c r="F354" s="7" t="s">
        <v>451</v>
      </c>
      <c r="G354" s="7" t="s">
        <v>903</v>
      </c>
      <c r="H354" s="7" t="s">
        <v>904</v>
      </c>
      <c r="I354" s="7" t="s">
        <v>348</v>
      </c>
      <c r="J354" s="8" t="s">
        <v>908</v>
      </c>
      <c r="K354" s="8" t="s">
        <v>909</v>
      </c>
      <c r="L354" s="8" t="s">
        <v>910</v>
      </c>
      <c r="M354" s="9" t="s">
        <v>497</v>
      </c>
      <c r="N354" s="9">
        <v>100</v>
      </c>
      <c r="O354" s="9" t="s">
        <v>462</v>
      </c>
      <c r="P354" s="10">
        <v>1</v>
      </c>
      <c r="Q354" s="10">
        <v>0.1</v>
      </c>
      <c r="R354" s="8"/>
      <c r="S354" s="9" t="s">
        <v>457</v>
      </c>
      <c r="T354" s="7" t="s">
        <v>609</v>
      </c>
    </row>
    <row r="355" spans="1:20" ht="21" thickBot="1" x14ac:dyDescent="0.3">
      <c r="A355" s="15" t="s">
        <v>377</v>
      </c>
      <c r="B355" s="15" t="str">
        <f>+VLOOKUP(A355,'BASE CLIENTE'!$A$2:$B$88,2,FALSE)</f>
        <v>BILEIDY DEL CARMEN</v>
      </c>
      <c r="C355" s="7" t="s">
        <v>901</v>
      </c>
      <c r="D355" s="7" t="s">
        <v>902</v>
      </c>
      <c r="E355" s="7" t="s">
        <v>301</v>
      </c>
      <c r="F355" s="7" t="s">
        <v>451</v>
      </c>
      <c r="G355" s="7" t="s">
        <v>903</v>
      </c>
      <c r="H355" s="7" t="s">
        <v>904</v>
      </c>
      <c r="I355" s="7" t="s">
        <v>348</v>
      </c>
      <c r="J355" s="8" t="s">
        <v>911</v>
      </c>
      <c r="K355" s="8" t="s">
        <v>912</v>
      </c>
      <c r="L355" s="8" t="s">
        <v>907</v>
      </c>
      <c r="M355" s="9" t="s">
        <v>497</v>
      </c>
      <c r="N355" s="9">
        <v>100</v>
      </c>
      <c r="O355" s="9" t="s">
        <v>462</v>
      </c>
      <c r="P355" s="10">
        <v>1</v>
      </c>
      <c r="Q355" s="10">
        <v>0.05</v>
      </c>
      <c r="R355" s="8"/>
      <c r="S355" s="9" t="s">
        <v>457</v>
      </c>
      <c r="T355" s="7" t="s">
        <v>609</v>
      </c>
    </row>
    <row r="356" spans="1:20" ht="21" thickBot="1" x14ac:dyDescent="0.3">
      <c r="A356" s="15">
        <v>114048119</v>
      </c>
      <c r="B356" s="15" t="str">
        <f>+VLOOKUP(A356,'BASE CLIENTE'!$A$2:$B$88,2,FALSE)</f>
        <v>FABIAN EDISON</v>
      </c>
      <c r="C356" s="7" t="s">
        <v>182</v>
      </c>
      <c r="D356" s="7" t="s">
        <v>913</v>
      </c>
      <c r="E356" s="7" t="s">
        <v>296</v>
      </c>
      <c r="F356" s="7" t="s">
        <v>451</v>
      </c>
      <c r="G356" s="7" t="s">
        <v>903</v>
      </c>
      <c r="H356" s="7" t="s">
        <v>904</v>
      </c>
      <c r="I356" s="7" t="s">
        <v>344</v>
      </c>
      <c r="J356" s="8" t="s">
        <v>478</v>
      </c>
      <c r="K356" s="8" t="s">
        <v>478</v>
      </c>
      <c r="L356" s="8" t="s">
        <v>479</v>
      </c>
      <c r="M356" s="9" t="s">
        <v>456</v>
      </c>
      <c r="N356" s="9">
        <v>100</v>
      </c>
      <c r="O356" s="9" t="s">
        <v>462</v>
      </c>
      <c r="P356" s="10">
        <v>1</v>
      </c>
      <c r="Q356" s="10">
        <v>0.3</v>
      </c>
      <c r="R356" s="8"/>
      <c r="S356" s="9" t="s">
        <v>457</v>
      </c>
      <c r="T356" s="7" t="s">
        <v>609</v>
      </c>
    </row>
    <row r="357" spans="1:20" ht="31" thickBot="1" x14ac:dyDescent="0.3">
      <c r="A357" s="15">
        <v>114048119</v>
      </c>
      <c r="B357" s="15" t="str">
        <f>+VLOOKUP(A357,'BASE CLIENTE'!$A$2:$B$88,2,FALSE)</f>
        <v>FABIAN EDISON</v>
      </c>
      <c r="C357" s="7" t="s">
        <v>182</v>
      </c>
      <c r="D357" s="7" t="s">
        <v>913</v>
      </c>
      <c r="E357" s="7" t="s">
        <v>296</v>
      </c>
      <c r="F357" s="7" t="s">
        <v>451</v>
      </c>
      <c r="G357" s="7" t="s">
        <v>903</v>
      </c>
      <c r="H357" s="7" t="s">
        <v>904</v>
      </c>
      <c r="I357" s="7" t="s">
        <v>344</v>
      </c>
      <c r="J357" s="8" t="s">
        <v>914</v>
      </c>
      <c r="K357" s="8" t="s">
        <v>915</v>
      </c>
      <c r="L357" s="8" t="s">
        <v>916</v>
      </c>
      <c r="M357" s="9" t="s">
        <v>456</v>
      </c>
      <c r="N357" s="9">
        <v>13.33</v>
      </c>
      <c r="O357" s="9" t="s">
        <v>462</v>
      </c>
      <c r="P357" s="10">
        <v>0</v>
      </c>
      <c r="Q357" s="11">
        <v>0.1333</v>
      </c>
      <c r="R357" s="8"/>
      <c r="S357" s="9" t="s">
        <v>457</v>
      </c>
      <c r="T357" s="7" t="s">
        <v>609</v>
      </c>
    </row>
    <row r="358" spans="1:20" ht="21" thickBot="1" x14ac:dyDescent="0.3">
      <c r="A358" s="15">
        <v>114048119</v>
      </c>
      <c r="B358" s="15" t="str">
        <f>+VLOOKUP(A358,'BASE CLIENTE'!$A$2:$B$88,2,FALSE)</f>
        <v>FABIAN EDISON</v>
      </c>
      <c r="C358" s="7" t="s">
        <v>182</v>
      </c>
      <c r="D358" s="7" t="s">
        <v>913</v>
      </c>
      <c r="E358" s="7" t="s">
        <v>296</v>
      </c>
      <c r="F358" s="7" t="s">
        <v>451</v>
      </c>
      <c r="G358" s="7" t="s">
        <v>903</v>
      </c>
      <c r="H358" s="7" t="s">
        <v>904</v>
      </c>
      <c r="I358" s="7" t="s">
        <v>344</v>
      </c>
      <c r="J358" s="8" t="s">
        <v>917</v>
      </c>
      <c r="K358" s="8" t="s">
        <v>918</v>
      </c>
      <c r="L358" s="8" t="s">
        <v>919</v>
      </c>
      <c r="M358" s="9" t="s">
        <v>456</v>
      </c>
      <c r="N358" s="9">
        <v>13.33</v>
      </c>
      <c r="O358" s="9" t="s">
        <v>462</v>
      </c>
      <c r="P358" s="10">
        <v>0</v>
      </c>
      <c r="Q358" s="11">
        <v>0.1333</v>
      </c>
      <c r="R358" s="8"/>
      <c r="S358" s="9" t="s">
        <v>457</v>
      </c>
      <c r="T358" s="7" t="s">
        <v>609</v>
      </c>
    </row>
    <row r="359" spans="1:20" ht="21" thickBot="1" x14ac:dyDescent="0.3">
      <c r="A359" s="15">
        <v>114048119</v>
      </c>
      <c r="B359" s="15" t="str">
        <f>+VLOOKUP(A359,'BASE CLIENTE'!$A$2:$B$88,2,FALSE)</f>
        <v>FABIAN EDISON</v>
      </c>
      <c r="C359" s="7" t="s">
        <v>182</v>
      </c>
      <c r="D359" s="7" t="s">
        <v>913</v>
      </c>
      <c r="E359" s="7" t="s">
        <v>296</v>
      </c>
      <c r="F359" s="7" t="s">
        <v>451</v>
      </c>
      <c r="G359" s="7" t="s">
        <v>903</v>
      </c>
      <c r="H359" s="7" t="s">
        <v>904</v>
      </c>
      <c r="I359" s="7" t="s">
        <v>344</v>
      </c>
      <c r="J359" s="8" t="s">
        <v>920</v>
      </c>
      <c r="K359" s="8" t="s">
        <v>921</v>
      </c>
      <c r="L359" s="8" t="s">
        <v>922</v>
      </c>
      <c r="M359" s="9" t="s">
        <v>456</v>
      </c>
      <c r="N359" s="9">
        <v>13.34</v>
      </c>
      <c r="O359" s="9" t="s">
        <v>462</v>
      </c>
      <c r="P359" s="10">
        <v>0</v>
      </c>
      <c r="Q359" s="11">
        <v>0.13339999999999999</v>
      </c>
      <c r="R359" s="8"/>
      <c r="S359" s="9" t="s">
        <v>457</v>
      </c>
      <c r="T359" s="7" t="s">
        <v>609</v>
      </c>
    </row>
    <row r="360" spans="1:20" ht="21" thickBot="1" x14ac:dyDescent="0.3">
      <c r="A360" s="15">
        <v>114048119</v>
      </c>
      <c r="B360" s="15" t="str">
        <f>+VLOOKUP(A360,'BASE CLIENTE'!$A$2:$B$88,2,FALSE)</f>
        <v>FABIAN EDISON</v>
      </c>
      <c r="C360" s="7" t="s">
        <v>182</v>
      </c>
      <c r="D360" s="7" t="s">
        <v>913</v>
      </c>
      <c r="E360" s="7" t="s">
        <v>296</v>
      </c>
      <c r="F360" s="7" t="s">
        <v>451</v>
      </c>
      <c r="G360" s="7" t="s">
        <v>903</v>
      </c>
      <c r="H360" s="7" t="s">
        <v>904</v>
      </c>
      <c r="I360" s="7" t="s">
        <v>344</v>
      </c>
      <c r="J360" s="8" t="s">
        <v>486</v>
      </c>
      <c r="K360" s="8" t="s">
        <v>486</v>
      </c>
      <c r="L360" s="8" t="s">
        <v>487</v>
      </c>
      <c r="M360" s="9" t="s">
        <v>456</v>
      </c>
      <c r="N360" s="9">
        <v>100</v>
      </c>
      <c r="O360" s="9" t="s">
        <v>462</v>
      </c>
      <c r="P360" s="10">
        <v>1</v>
      </c>
      <c r="Q360" s="10">
        <v>0.3</v>
      </c>
      <c r="R360" s="8"/>
      <c r="S360" s="9" t="s">
        <v>457</v>
      </c>
      <c r="T360" s="7" t="s">
        <v>609</v>
      </c>
    </row>
    <row r="361" spans="1:20" ht="21" thickBot="1" x14ac:dyDescent="0.3">
      <c r="A361" s="15">
        <v>73010977</v>
      </c>
      <c r="B361" s="15" t="str">
        <f>+VLOOKUP(A361,'BASE CLIENTE'!$A$2:$B$88,2,FALSE)</f>
        <v>LUIS JORGE</v>
      </c>
      <c r="C361" s="7" t="s">
        <v>185</v>
      </c>
      <c r="D361" s="7" t="s">
        <v>923</v>
      </c>
      <c r="E361" s="7" t="s">
        <v>450</v>
      </c>
      <c r="F361" s="7" t="s">
        <v>451</v>
      </c>
      <c r="G361" s="7" t="s">
        <v>924</v>
      </c>
      <c r="H361" s="7" t="s">
        <v>925</v>
      </c>
      <c r="I361" s="7" t="s">
        <v>345</v>
      </c>
      <c r="J361" s="8" t="s">
        <v>478</v>
      </c>
      <c r="K361" s="8" t="s">
        <v>478</v>
      </c>
      <c r="L361" s="8" t="s">
        <v>479</v>
      </c>
      <c r="M361" s="9" t="s">
        <v>456</v>
      </c>
      <c r="N361" s="9">
        <v>100</v>
      </c>
      <c r="O361" s="9" t="s">
        <v>462</v>
      </c>
      <c r="P361" s="10">
        <v>1</v>
      </c>
      <c r="Q361" s="10">
        <v>0.3</v>
      </c>
      <c r="R361" s="8"/>
      <c r="S361" s="9" t="s">
        <v>476</v>
      </c>
      <c r="T361" s="7" t="s">
        <v>458</v>
      </c>
    </row>
    <row r="362" spans="1:20" ht="41" thickBot="1" x14ac:dyDescent="0.3">
      <c r="A362" s="15">
        <v>73010977</v>
      </c>
      <c r="B362" s="15" t="str">
        <f>+VLOOKUP(A362,'BASE CLIENTE'!$A$2:$B$88,2,FALSE)</f>
        <v>LUIS JORGE</v>
      </c>
      <c r="C362" s="7" t="s">
        <v>185</v>
      </c>
      <c r="D362" s="7" t="s">
        <v>923</v>
      </c>
      <c r="E362" s="7" t="s">
        <v>450</v>
      </c>
      <c r="F362" s="7" t="s">
        <v>451</v>
      </c>
      <c r="G362" s="7" t="s">
        <v>924</v>
      </c>
      <c r="H362" s="7" t="s">
        <v>925</v>
      </c>
      <c r="I362" s="7" t="s">
        <v>345</v>
      </c>
      <c r="J362" s="8" t="s">
        <v>926</v>
      </c>
      <c r="K362" s="8" t="s">
        <v>927</v>
      </c>
      <c r="L362" s="8" t="s">
        <v>928</v>
      </c>
      <c r="M362" s="9" t="s">
        <v>456</v>
      </c>
      <c r="N362" s="9">
        <v>100</v>
      </c>
      <c r="O362" s="9" t="s">
        <v>462</v>
      </c>
      <c r="P362" s="10">
        <v>0.01</v>
      </c>
      <c r="Q362" s="10">
        <v>0.05</v>
      </c>
      <c r="R362" s="8"/>
      <c r="S362" s="9" t="s">
        <v>476</v>
      </c>
      <c r="T362" s="7" t="s">
        <v>458</v>
      </c>
    </row>
    <row r="363" spans="1:20" ht="41" thickBot="1" x14ac:dyDescent="0.3">
      <c r="A363" s="15">
        <v>73010977</v>
      </c>
      <c r="B363" s="15" t="str">
        <f>+VLOOKUP(A363,'BASE CLIENTE'!$A$2:$B$88,2,FALSE)</f>
        <v>LUIS JORGE</v>
      </c>
      <c r="C363" s="7" t="s">
        <v>185</v>
      </c>
      <c r="D363" s="7" t="s">
        <v>923</v>
      </c>
      <c r="E363" s="7" t="s">
        <v>450</v>
      </c>
      <c r="F363" s="7" t="s">
        <v>451</v>
      </c>
      <c r="G363" s="7" t="s">
        <v>924</v>
      </c>
      <c r="H363" s="7" t="s">
        <v>925</v>
      </c>
      <c r="I363" s="7" t="s">
        <v>345</v>
      </c>
      <c r="J363" s="8" t="s">
        <v>929</v>
      </c>
      <c r="K363" s="8" t="s">
        <v>930</v>
      </c>
      <c r="L363" s="8" t="s">
        <v>931</v>
      </c>
      <c r="M363" s="9" t="s">
        <v>456</v>
      </c>
      <c r="N363" s="9">
        <v>100</v>
      </c>
      <c r="O363" s="9" t="s">
        <v>462</v>
      </c>
      <c r="P363" s="10">
        <v>0.01</v>
      </c>
      <c r="Q363" s="10">
        <v>0.3</v>
      </c>
      <c r="R363" s="8"/>
      <c r="S363" s="9" t="s">
        <v>476</v>
      </c>
      <c r="T363" s="7" t="s">
        <v>458</v>
      </c>
    </row>
    <row r="364" spans="1:20" ht="31" thickBot="1" x14ac:dyDescent="0.3">
      <c r="A364" s="15">
        <v>73010977</v>
      </c>
      <c r="B364" s="15" t="str">
        <f>+VLOOKUP(A364,'BASE CLIENTE'!$A$2:$B$88,2,FALSE)</f>
        <v>LUIS JORGE</v>
      </c>
      <c r="C364" s="7" t="s">
        <v>185</v>
      </c>
      <c r="D364" s="7" t="s">
        <v>923</v>
      </c>
      <c r="E364" s="7" t="s">
        <v>450</v>
      </c>
      <c r="F364" s="7" t="s">
        <v>451</v>
      </c>
      <c r="G364" s="7" t="s">
        <v>924</v>
      </c>
      <c r="H364" s="7" t="s">
        <v>925</v>
      </c>
      <c r="I364" s="7" t="s">
        <v>345</v>
      </c>
      <c r="J364" s="8" t="s">
        <v>932</v>
      </c>
      <c r="K364" s="8" t="s">
        <v>933</v>
      </c>
      <c r="L364" s="8" t="s">
        <v>934</v>
      </c>
      <c r="M364" s="9" t="s">
        <v>456</v>
      </c>
      <c r="N364" s="9">
        <v>100</v>
      </c>
      <c r="O364" s="9" t="s">
        <v>462</v>
      </c>
      <c r="P364" s="10">
        <v>0.01</v>
      </c>
      <c r="Q364" s="10">
        <v>0.05</v>
      </c>
      <c r="R364" s="8"/>
      <c r="S364" s="9" t="s">
        <v>476</v>
      </c>
      <c r="T364" s="7" t="s">
        <v>458</v>
      </c>
    </row>
    <row r="365" spans="1:20" ht="21" thickBot="1" x14ac:dyDescent="0.3">
      <c r="A365" s="15">
        <v>73010977</v>
      </c>
      <c r="B365" s="15" t="str">
        <f>+VLOOKUP(A365,'BASE CLIENTE'!$A$2:$B$88,2,FALSE)</f>
        <v>LUIS JORGE</v>
      </c>
      <c r="C365" s="7" t="s">
        <v>185</v>
      </c>
      <c r="D365" s="7" t="s">
        <v>923</v>
      </c>
      <c r="E365" s="7" t="s">
        <v>450</v>
      </c>
      <c r="F365" s="7" t="s">
        <v>451</v>
      </c>
      <c r="G365" s="7" t="s">
        <v>924</v>
      </c>
      <c r="H365" s="7" t="s">
        <v>925</v>
      </c>
      <c r="I365" s="7" t="s">
        <v>345</v>
      </c>
      <c r="J365" s="8" t="s">
        <v>486</v>
      </c>
      <c r="K365" s="8" t="s">
        <v>486</v>
      </c>
      <c r="L365" s="8" t="s">
        <v>487</v>
      </c>
      <c r="M365" s="9" t="s">
        <v>456</v>
      </c>
      <c r="N365" s="9">
        <v>100</v>
      </c>
      <c r="O365" s="9" t="s">
        <v>462</v>
      </c>
      <c r="P365" s="10">
        <v>1</v>
      </c>
      <c r="Q365" s="10">
        <v>0.3</v>
      </c>
      <c r="R365" s="8"/>
      <c r="S365" s="9" t="s">
        <v>476</v>
      </c>
      <c r="T365" s="7" t="s">
        <v>458</v>
      </c>
    </row>
    <row r="366" spans="1:20" ht="21" thickBot="1" x14ac:dyDescent="0.3">
      <c r="A366" s="15">
        <v>161004960</v>
      </c>
      <c r="B366" s="15" t="str">
        <f>+VLOOKUP(A366,'BASE CLIENTE'!$A$2:$B$88,2,FALSE)</f>
        <v>MONICA DANIELA</v>
      </c>
      <c r="C366" s="7" t="s">
        <v>191</v>
      </c>
      <c r="D366" s="7" t="s">
        <v>935</v>
      </c>
      <c r="E366" s="7" t="s">
        <v>300</v>
      </c>
      <c r="F366" s="7" t="s">
        <v>451</v>
      </c>
      <c r="G366" s="7" t="s">
        <v>903</v>
      </c>
      <c r="H366" s="7" t="s">
        <v>904</v>
      </c>
      <c r="I366" s="7" t="s">
        <v>347</v>
      </c>
      <c r="J366" s="8" t="s">
        <v>478</v>
      </c>
      <c r="K366" s="8" t="s">
        <v>478</v>
      </c>
      <c r="L366" s="8" t="s">
        <v>479</v>
      </c>
      <c r="M366" s="9" t="s">
        <v>456</v>
      </c>
      <c r="N366" s="9">
        <v>100</v>
      </c>
      <c r="O366" s="9" t="s">
        <v>462</v>
      </c>
      <c r="P366" s="10">
        <v>1</v>
      </c>
      <c r="Q366" s="10">
        <v>0.3</v>
      </c>
      <c r="R366" s="8"/>
      <c r="S366" s="9" t="s">
        <v>457</v>
      </c>
      <c r="T366" s="7" t="s">
        <v>936</v>
      </c>
    </row>
    <row r="367" spans="1:20" ht="41" thickBot="1" x14ac:dyDescent="0.3">
      <c r="A367" s="15">
        <v>161004960</v>
      </c>
      <c r="B367" s="15" t="str">
        <f>+VLOOKUP(A367,'BASE CLIENTE'!$A$2:$B$88,2,FALSE)</f>
        <v>MONICA DANIELA</v>
      </c>
      <c r="C367" s="7" t="s">
        <v>191</v>
      </c>
      <c r="D367" s="7" t="s">
        <v>935</v>
      </c>
      <c r="E367" s="7" t="s">
        <v>300</v>
      </c>
      <c r="F367" s="7" t="s">
        <v>451</v>
      </c>
      <c r="G367" s="7" t="s">
        <v>903</v>
      </c>
      <c r="H367" s="7" t="s">
        <v>904</v>
      </c>
      <c r="I367" s="7" t="s">
        <v>347</v>
      </c>
      <c r="J367" s="8" t="s">
        <v>491</v>
      </c>
      <c r="K367" s="8" t="s">
        <v>937</v>
      </c>
      <c r="L367" s="8" t="s">
        <v>938</v>
      </c>
      <c r="M367" s="9" t="s">
        <v>497</v>
      </c>
      <c r="N367" s="9">
        <v>100</v>
      </c>
      <c r="O367" s="9" t="s">
        <v>462</v>
      </c>
      <c r="P367" s="10">
        <v>1</v>
      </c>
      <c r="Q367" s="10">
        <v>0.1</v>
      </c>
      <c r="R367" s="8"/>
      <c r="S367" s="9" t="s">
        <v>457</v>
      </c>
      <c r="T367" s="7" t="s">
        <v>936</v>
      </c>
    </row>
    <row r="368" spans="1:20" ht="51" thickBot="1" x14ac:dyDescent="0.3">
      <c r="A368" s="15">
        <v>161004960</v>
      </c>
      <c r="B368" s="15" t="str">
        <f>+VLOOKUP(A368,'BASE CLIENTE'!$A$2:$B$88,2,FALSE)</f>
        <v>MONICA DANIELA</v>
      </c>
      <c r="C368" s="7" t="s">
        <v>191</v>
      </c>
      <c r="D368" s="7" t="s">
        <v>935</v>
      </c>
      <c r="E368" s="7" t="s">
        <v>300</v>
      </c>
      <c r="F368" s="7" t="s">
        <v>451</v>
      </c>
      <c r="G368" s="7" t="s">
        <v>903</v>
      </c>
      <c r="H368" s="7" t="s">
        <v>904</v>
      </c>
      <c r="I368" s="7" t="s">
        <v>347</v>
      </c>
      <c r="J368" s="8" t="s">
        <v>939</v>
      </c>
      <c r="K368" s="8" t="s">
        <v>940</v>
      </c>
      <c r="L368" s="8" t="s">
        <v>941</v>
      </c>
      <c r="M368" s="9" t="s">
        <v>497</v>
      </c>
      <c r="N368" s="9">
        <v>100</v>
      </c>
      <c r="O368" s="9" t="s">
        <v>462</v>
      </c>
      <c r="P368" s="10">
        <v>1</v>
      </c>
      <c r="Q368" s="10">
        <v>0.2</v>
      </c>
      <c r="R368" s="8"/>
      <c r="S368" s="9" t="s">
        <v>457</v>
      </c>
      <c r="T368" s="7" t="s">
        <v>936</v>
      </c>
    </row>
    <row r="369" spans="1:20" ht="21" thickBot="1" x14ac:dyDescent="0.3">
      <c r="A369" s="15">
        <v>161004960</v>
      </c>
      <c r="B369" s="15" t="str">
        <f>+VLOOKUP(A369,'BASE CLIENTE'!$A$2:$B$88,2,FALSE)</f>
        <v>MONICA DANIELA</v>
      </c>
      <c r="C369" s="7" t="s">
        <v>191</v>
      </c>
      <c r="D369" s="7" t="s">
        <v>935</v>
      </c>
      <c r="E369" s="7" t="s">
        <v>300</v>
      </c>
      <c r="F369" s="7" t="s">
        <v>451</v>
      </c>
      <c r="G369" s="7" t="s">
        <v>903</v>
      </c>
      <c r="H369" s="7" t="s">
        <v>904</v>
      </c>
      <c r="I369" s="7" t="s">
        <v>347</v>
      </c>
      <c r="J369" s="8" t="s">
        <v>486</v>
      </c>
      <c r="K369" s="8" t="s">
        <v>486</v>
      </c>
      <c r="L369" s="8" t="s">
        <v>487</v>
      </c>
      <c r="M369" s="9" t="s">
        <v>456</v>
      </c>
      <c r="N369" s="9">
        <v>100</v>
      </c>
      <c r="O369" s="9" t="s">
        <v>462</v>
      </c>
      <c r="P369" s="10">
        <v>1</v>
      </c>
      <c r="Q369" s="10">
        <v>0.3</v>
      </c>
      <c r="R369" s="8"/>
      <c r="S369" s="9" t="s">
        <v>457</v>
      </c>
      <c r="T369" s="7" t="s">
        <v>936</v>
      </c>
    </row>
    <row r="370" spans="1:20" ht="21" thickBot="1" x14ac:dyDescent="0.3">
      <c r="A370" s="15">
        <v>161004960</v>
      </c>
      <c r="B370" s="15" t="str">
        <f>+VLOOKUP(A370,'BASE CLIENTE'!$A$2:$B$88,2,FALSE)</f>
        <v>MONICA DANIELA</v>
      </c>
      <c r="C370" s="7" t="s">
        <v>191</v>
      </c>
      <c r="D370" s="7" t="s">
        <v>935</v>
      </c>
      <c r="E370" s="7" t="s">
        <v>300</v>
      </c>
      <c r="F370" s="7" t="s">
        <v>451</v>
      </c>
      <c r="G370" s="7" t="s">
        <v>903</v>
      </c>
      <c r="H370" s="7" t="s">
        <v>904</v>
      </c>
      <c r="I370" s="7" t="s">
        <v>347</v>
      </c>
      <c r="J370" s="8" t="s">
        <v>942</v>
      </c>
      <c r="K370" s="8" t="s">
        <v>943</v>
      </c>
      <c r="L370" s="8" t="s">
        <v>944</v>
      </c>
      <c r="M370" s="9" t="s">
        <v>497</v>
      </c>
      <c r="N370" s="9">
        <v>100</v>
      </c>
      <c r="O370" s="9" t="s">
        <v>462</v>
      </c>
      <c r="P370" s="10">
        <v>1</v>
      </c>
      <c r="Q370" s="10">
        <v>0.1</v>
      </c>
      <c r="R370" s="8"/>
      <c r="S370" s="9" t="s">
        <v>457</v>
      </c>
      <c r="T370" s="7" t="s">
        <v>936</v>
      </c>
    </row>
    <row r="371" spans="1:20" ht="21" thickBot="1" x14ac:dyDescent="0.3">
      <c r="A371" s="15" t="s">
        <v>945</v>
      </c>
      <c r="B371" s="15" t="str">
        <f>+VLOOKUP(A371,'BASE CLIENTE'!$A$2:$B$88,2,FALSE)</f>
        <v>PAULA</v>
      </c>
      <c r="C371" s="7" t="s">
        <v>946</v>
      </c>
      <c r="D371" s="7" t="s">
        <v>947</v>
      </c>
      <c r="E371" s="7" t="s">
        <v>295</v>
      </c>
      <c r="F371" s="7" t="s">
        <v>451</v>
      </c>
      <c r="G371" s="7" t="s">
        <v>948</v>
      </c>
      <c r="H371" s="7" t="s">
        <v>904</v>
      </c>
      <c r="I371" s="7" t="s">
        <v>343</v>
      </c>
      <c r="J371" s="8" t="s">
        <v>478</v>
      </c>
      <c r="K371" s="8" t="s">
        <v>478</v>
      </c>
      <c r="L371" s="8" t="s">
        <v>479</v>
      </c>
      <c r="M371" s="9" t="s">
        <v>456</v>
      </c>
      <c r="N371" s="9">
        <v>100</v>
      </c>
      <c r="O371" s="9" t="s">
        <v>462</v>
      </c>
      <c r="P371" s="10">
        <v>1</v>
      </c>
      <c r="Q371" s="10">
        <v>0.3</v>
      </c>
      <c r="R371" s="8"/>
      <c r="S371" s="9" t="s">
        <v>457</v>
      </c>
      <c r="T371" s="7" t="s">
        <v>565</v>
      </c>
    </row>
    <row r="372" spans="1:20" ht="31" thickBot="1" x14ac:dyDescent="0.3">
      <c r="A372" s="15" t="s">
        <v>945</v>
      </c>
      <c r="B372" s="15" t="str">
        <f>+VLOOKUP(A372,'BASE CLIENTE'!$A$2:$B$88,2,FALSE)</f>
        <v>PAULA</v>
      </c>
      <c r="C372" s="7" t="s">
        <v>946</v>
      </c>
      <c r="D372" s="7" t="s">
        <v>947</v>
      </c>
      <c r="E372" s="7" t="s">
        <v>295</v>
      </c>
      <c r="F372" s="7" t="s">
        <v>451</v>
      </c>
      <c r="G372" s="7" t="s">
        <v>948</v>
      </c>
      <c r="H372" s="7" t="s">
        <v>904</v>
      </c>
      <c r="I372" s="7" t="s">
        <v>343</v>
      </c>
      <c r="J372" s="8" t="s">
        <v>949</v>
      </c>
      <c r="K372" s="8" t="s">
        <v>950</v>
      </c>
      <c r="L372" s="8" t="s">
        <v>951</v>
      </c>
      <c r="M372" s="9" t="s">
        <v>456</v>
      </c>
      <c r="N372" s="9">
        <v>100</v>
      </c>
      <c r="O372" s="9" t="s">
        <v>462</v>
      </c>
      <c r="P372" s="10">
        <v>0</v>
      </c>
      <c r="Q372" s="10">
        <v>0.1</v>
      </c>
      <c r="R372" s="8"/>
      <c r="S372" s="9" t="s">
        <v>457</v>
      </c>
      <c r="T372" s="7" t="s">
        <v>565</v>
      </c>
    </row>
    <row r="373" spans="1:20" ht="21" thickBot="1" x14ac:dyDescent="0.3">
      <c r="A373" s="15" t="s">
        <v>945</v>
      </c>
      <c r="B373" s="15" t="str">
        <f>+VLOOKUP(A373,'BASE CLIENTE'!$A$2:$B$88,2,FALSE)</f>
        <v>PAULA</v>
      </c>
      <c r="C373" s="7" t="s">
        <v>946</v>
      </c>
      <c r="D373" s="7" t="s">
        <v>947</v>
      </c>
      <c r="E373" s="7" t="s">
        <v>295</v>
      </c>
      <c r="F373" s="7" t="s">
        <v>451</v>
      </c>
      <c r="G373" s="7" t="s">
        <v>948</v>
      </c>
      <c r="H373" s="7" t="s">
        <v>904</v>
      </c>
      <c r="I373" s="7" t="s">
        <v>343</v>
      </c>
      <c r="J373" s="8" t="s">
        <v>486</v>
      </c>
      <c r="K373" s="8" t="s">
        <v>486</v>
      </c>
      <c r="L373" s="8" t="s">
        <v>487</v>
      </c>
      <c r="M373" s="9" t="s">
        <v>456</v>
      </c>
      <c r="N373" s="9">
        <v>100</v>
      </c>
      <c r="O373" s="9" t="s">
        <v>462</v>
      </c>
      <c r="P373" s="10">
        <v>1</v>
      </c>
      <c r="Q373" s="10">
        <v>0.3</v>
      </c>
      <c r="R373" s="8"/>
      <c r="S373" s="9" t="s">
        <v>457</v>
      </c>
      <c r="T373" s="7" t="s">
        <v>565</v>
      </c>
    </row>
    <row r="374" spans="1:20" ht="51" thickBot="1" x14ac:dyDescent="0.3">
      <c r="A374" s="15" t="s">
        <v>945</v>
      </c>
      <c r="B374" s="15" t="str">
        <f>+VLOOKUP(A374,'BASE CLIENTE'!$A$2:$B$88,2,FALSE)</f>
        <v>PAULA</v>
      </c>
      <c r="C374" s="7" t="s">
        <v>946</v>
      </c>
      <c r="D374" s="7" t="s">
        <v>947</v>
      </c>
      <c r="E374" s="7" t="s">
        <v>295</v>
      </c>
      <c r="F374" s="7" t="s">
        <v>451</v>
      </c>
      <c r="G374" s="7" t="s">
        <v>948</v>
      </c>
      <c r="H374" s="7" t="s">
        <v>904</v>
      </c>
      <c r="I374" s="7" t="s">
        <v>343</v>
      </c>
      <c r="J374" s="8" t="s">
        <v>952</v>
      </c>
      <c r="K374" s="8" t="s">
        <v>953</v>
      </c>
      <c r="L374" s="8" t="s">
        <v>954</v>
      </c>
      <c r="M374" s="9" t="s">
        <v>456</v>
      </c>
      <c r="N374" s="9">
        <v>100</v>
      </c>
      <c r="O374" s="9" t="s">
        <v>462</v>
      </c>
      <c r="P374" s="10">
        <v>0</v>
      </c>
      <c r="Q374" s="10">
        <v>0.15</v>
      </c>
      <c r="R374" s="8"/>
      <c r="S374" s="9" t="s">
        <v>457</v>
      </c>
      <c r="T374" s="7" t="s">
        <v>565</v>
      </c>
    </row>
    <row r="375" spans="1:20" ht="51" thickBot="1" x14ac:dyDescent="0.3">
      <c r="A375" s="15" t="s">
        <v>945</v>
      </c>
      <c r="B375" s="15" t="str">
        <f>+VLOOKUP(A375,'BASE CLIENTE'!$A$2:$B$88,2,FALSE)</f>
        <v>PAULA</v>
      </c>
      <c r="C375" s="7" t="s">
        <v>946</v>
      </c>
      <c r="D375" s="7" t="s">
        <v>947</v>
      </c>
      <c r="E375" s="7" t="s">
        <v>295</v>
      </c>
      <c r="F375" s="7" t="s">
        <v>451</v>
      </c>
      <c r="G375" s="7" t="s">
        <v>948</v>
      </c>
      <c r="H375" s="7" t="s">
        <v>904</v>
      </c>
      <c r="I375" s="7" t="s">
        <v>343</v>
      </c>
      <c r="J375" s="8" t="s">
        <v>955</v>
      </c>
      <c r="K375" s="8" t="s">
        <v>956</v>
      </c>
      <c r="L375" s="8" t="s">
        <v>957</v>
      </c>
      <c r="M375" s="9" t="s">
        <v>456</v>
      </c>
      <c r="N375" s="9">
        <v>100</v>
      </c>
      <c r="O375" s="9" t="s">
        <v>462</v>
      </c>
      <c r="P375" s="10">
        <v>0</v>
      </c>
      <c r="Q375" s="10">
        <v>0.15</v>
      </c>
      <c r="R375" s="8"/>
      <c r="S375" s="9" t="s">
        <v>457</v>
      </c>
      <c r="T375" s="7" t="s">
        <v>565</v>
      </c>
    </row>
    <row r="376" spans="1:20" ht="21" thickBot="1" x14ac:dyDescent="0.3">
      <c r="A376" s="15">
        <v>90979922</v>
      </c>
      <c r="B376" s="15" t="str">
        <f>+VLOOKUP(A376,'BASE CLIENTE'!$A$2:$B$88,2,FALSE)</f>
        <v>STELLA VALENTINA</v>
      </c>
      <c r="C376" s="7" t="s">
        <v>176</v>
      </c>
      <c r="D376" s="7" t="s">
        <v>874</v>
      </c>
      <c r="E376" s="7" t="s">
        <v>293</v>
      </c>
      <c r="F376" s="7" t="s">
        <v>451</v>
      </c>
      <c r="G376" s="7" t="s">
        <v>958</v>
      </c>
      <c r="H376" s="7" t="s">
        <v>904</v>
      </c>
      <c r="I376" s="7" t="s">
        <v>489</v>
      </c>
      <c r="J376" s="8" t="s">
        <v>478</v>
      </c>
      <c r="K376" s="8" t="s">
        <v>478</v>
      </c>
      <c r="L376" s="8" t="s">
        <v>479</v>
      </c>
      <c r="M376" s="9" t="s">
        <v>456</v>
      </c>
      <c r="N376" s="9">
        <v>100</v>
      </c>
      <c r="O376" s="9" t="s">
        <v>462</v>
      </c>
      <c r="P376" s="10">
        <v>1</v>
      </c>
      <c r="Q376" s="10">
        <v>0.3</v>
      </c>
      <c r="R376" s="8"/>
      <c r="S376" s="9" t="s">
        <v>457</v>
      </c>
      <c r="T376" s="7" t="s">
        <v>682</v>
      </c>
    </row>
    <row r="377" spans="1:20" ht="31" thickBot="1" x14ac:dyDescent="0.3">
      <c r="A377" s="15">
        <v>90979922</v>
      </c>
      <c r="B377" s="15" t="str">
        <f>+VLOOKUP(A377,'BASE CLIENTE'!$A$2:$B$88,2,FALSE)</f>
        <v>STELLA VALENTINA</v>
      </c>
      <c r="C377" s="7" t="s">
        <v>176</v>
      </c>
      <c r="D377" s="7" t="s">
        <v>874</v>
      </c>
      <c r="E377" s="7" t="s">
        <v>293</v>
      </c>
      <c r="F377" s="7" t="s">
        <v>451</v>
      </c>
      <c r="G377" s="7" t="s">
        <v>958</v>
      </c>
      <c r="H377" s="7" t="s">
        <v>904</v>
      </c>
      <c r="I377" s="7" t="s">
        <v>489</v>
      </c>
      <c r="J377" s="8" t="s">
        <v>491</v>
      </c>
      <c r="K377" s="8" t="s">
        <v>492</v>
      </c>
      <c r="L377" s="8" t="s">
        <v>514</v>
      </c>
      <c r="M377" s="9" t="s">
        <v>456</v>
      </c>
      <c r="N377" s="9">
        <v>100</v>
      </c>
      <c r="O377" s="9" t="s">
        <v>462</v>
      </c>
      <c r="P377" s="10">
        <v>0</v>
      </c>
      <c r="Q377" s="10">
        <v>0.1</v>
      </c>
      <c r="R377" s="8"/>
      <c r="S377" s="9" t="s">
        <v>457</v>
      </c>
      <c r="T377" s="7" t="s">
        <v>682</v>
      </c>
    </row>
    <row r="378" spans="1:20" ht="71" thickBot="1" x14ac:dyDescent="0.3">
      <c r="A378" s="15">
        <v>90979922</v>
      </c>
      <c r="B378" s="15" t="str">
        <f>+VLOOKUP(A378,'BASE CLIENTE'!$A$2:$B$88,2,FALSE)</f>
        <v>STELLA VALENTINA</v>
      </c>
      <c r="C378" s="7" t="s">
        <v>176</v>
      </c>
      <c r="D378" s="7" t="s">
        <v>874</v>
      </c>
      <c r="E378" s="7" t="s">
        <v>293</v>
      </c>
      <c r="F378" s="7" t="s">
        <v>451</v>
      </c>
      <c r="G378" s="7" t="s">
        <v>958</v>
      </c>
      <c r="H378" s="7" t="s">
        <v>904</v>
      </c>
      <c r="I378" s="7" t="s">
        <v>489</v>
      </c>
      <c r="J378" s="8" t="s">
        <v>584</v>
      </c>
      <c r="K378" s="8" t="s">
        <v>637</v>
      </c>
      <c r="L378" s="8" t="s">
        <v>496</v>
      </c>
      <c r="M378" s="9" t="s">
        <v>497</v>
      </c>
      <c r="N378" s="9">
        <v>90</v>
      </c>
      <c r="O378" s="9" t="s">
        <v>462</v>
      </c>
      <c r="P378" s="10">
        <v>0</v>
      </c>
      <c r="Q378" s="10">
        <v>0.15</v>
      </c>
      <c r="R378" s="8"/>
      <c r="S378" s="9" t="s">
        <v>457</v>
      </c>
      <c r="T378" s="7" t="s">
        <v>682</v>
      </c>
    </row>
    <row r="379" spans="1:20" ht="21" thickBot="1" x14ac:dyDescent="0.3">
      <c r="A379" s="15">
        <v>90979922</v>
      </c>
      <c r="B379" s="15" t="str">
        <f>+VLOOKUP(A379,'BASE CLIENTE'!$A$2:$B$88,2,FALSE)</f>
        <v>STELLA VALENTINA</v>
      </c>
      <c r="C379" s="7" t="s">
        <v>176</v>
      </c>
      <c r="D379" s="7" t="s">
        <v>874</v>
      </c>
      <c r="E379" s="7" t="s">
        <v>293</v>
      </c>
      <c r="F379" s="7" t="s">
        <v>451</v>
      </c>
      <c r="G379" s="7" t="s">
        <v>958</v>
      </c>
      <c r="H379" s="7" t="s">
        <v>904</v>
      </c>
      <c r="I379" s="7" t="s">
        <v>489</v>
      </c>
      <c r="J379" s="8" t="s">
        <v>486</v>
      </c>
      <c r="K379" s="8" t="s">
        <v>486</v>
      </c>
      <c r="L379" s="8" t="s">
        <v>487</v>
      </c>
      <c r="M379" s="9" t="s">
        <v>456</v>
      </c>
      <c r="N379" s="9">
        <v>100</v>
      </c>
      <c r="O379" s="9" t="s">
        <v>462</v>
      </c>
      <c r="P379" s="10">
        <v>1</v>
      </c>
      <c r="Q379" s="10">
        <v>0.3</v>
      </c>
      <c r="R379" s="8"/>
      <c r="S379" s="9" t="s">
        <v>457</v>
      </c>
      <c r="T379" s="7" t="s">
        <v>682</v>
      </c>
    </row>
    <row r="380" spans="1:20" ht="71" thickBot="1" x14ac:dyDescent="0.3">
      <c r="A380" s="15">
        <v>90979922</v>
      </c>
      <c r="B380" s="15" t="str">
        <f>+VLOOKUP(A380,'BASE CLIENTE'!$A$2:$B$88,2,FALSE)</f>
        <v>STELLA VALENTINA</v>
      </c>
      <c r="C380" s="7" t="s">
        <v>176</v>
      </c>
      <c r="D380" s="7" t="s">
        <v>874</v>
      </c>
      <c r="E380" s="7" t="s">
        <v>293</v>
      </c>
      <c r="F380" s="7" t="s">
        <v>451</v>
      </c>
      <c r="G380" s="7" t="s">
        <v>958</v>
      </c>
      <c r="H380" s="7" t="s">
        <v>904</v>
      </c>
      <c r="I380" s="7" t="s">
        <v>489</v>
      </c>
      <c r="J380" s="8" t="s">
        <v>498</v>
      </c>
      <c r="K380" s="8" t="s">
        <v>499</v>
      </c>
      <c r="L380" s="8" t="s">
        <v>959</v>
      </c>
      <c r="M380" s="9" t="s">
        <v>501</v>
      </c>
      <c r="N380" s="9">
        <v>85</v>
      </c>
      <c r="O380" s="9" t="s">
        <v>462</v>
      </c>
      <c r="P380" s="10">
        <v>0</v>
      </c>
      <c r="Q380" s="10">
        <v>0.15</v>
      </c>
      <c r="R380" s="8"/>
      <c r="S380" s="9" t="s">
        <v>457</v>
      </c>
      <c r="T380" s="7" t="s">
        <v>682</v>
      </c>
    </row>
    <row r="381" spans="1:20" ht="21" thickBot="1" x14ac:dyDescent="0.3">
      <c r="A381" s="15">
        <v>267949042</v>
      </c>
      <c r="B381" s="15" t="str">
        <f>+VLOOKUP(A381,'BASE CLIENTE'!$A$2:$B$88,2,FALSE)</f>
        <v>ZULMA PATRICIA</v>
      </c>
      <c r="C381" s="7" t="s">
        <v>188</v>
      </c>
      <c r="D381" s="7" t="s">
        <v>960</v>
      </c>
      <c r="E381" s="7" t="s">
        <v>298</v>
      </c>
      <c r="F381" s="7" t="s">
        <v>451</v>
      </c>
      <c r="G381" s="7" t="s">
        <v>958</v>
      </c>
      <c r="H381" s="7" t="s">
        <v>904</v>
      </c>
      <c r="I381" s="7" t="s">
        <v>961</v>
      </c>
      <c r="J381" s="8" t="s">
        <v>478</v>
      </c>
      <c r="K381" s="8" t="s">
        <v>478</v>
      </c>
      <c r="L381" s="8" t="s">
        <v>479</v>
      </c>
      <c r="M381" s="9" t="s">
        <v>456</v>
      </c>
      <c r="N381" s="9">
        <v>100</v>
      </c>
      <c r="O381" s="9" t="s">
        <v>462</v>
      </c>
      <c r="P381" s="10">
        <v>1</v>
      </c>
      <c r="Q381" s="10">
        <v>0.3</v>
      </c>
      <c r="R381" s="8"/>
      <c r="S381" s="9" t="s">
        <v>457</v>
      </c>
      <c r="T381" s="7" t="s">
        <v>962</v>
      </c>
    </row>
    <row r="382" spans="1:20" ht="31" thickBot="1" x14ac:dyDescent="0.3">
      <c r="A382" s="15">
        <v>267949042</v>
      </c>
      <c r="B382" s="15" t="str">
        <f>+VLOOKUP(A382,'BASE CLIENTE'!$A$2:$B$88,2,FALSE)</f>
        <v>ZULMA PATRICIA</v>
      </c>
      <c r="C382" s="7" t="s">
        <v>188</v>
      </c>
      <c r="D382" s="7" t="s">
        <v>960</v>
      </c>
      <c r="E382" s="7" t="s">
        <v>298</v>
      </c>
      <c r="F382" s="7" t="s">
        <v>451</v>
      </c>
      <c r="G382" s="7" t="s">
        <v>958</v>
      </c>
      <c r="H382" s="7" t="s">
        <v>904</v>
      </c>
      <c r="I382" s="7" t="s">
        <v>961</v>
      </c>
      <c r="J382" s="8" t="s">
        <v>491</v>
      </c>
      <c r="K382" s="8" t="s">
        <v>963</v>
      </c>
      <c r="L382" s="8" t="s">
        <v>531</v>
      </c>
      <c r="M382" s="9" t="s">
        <v>456</v>
      </c>
      <c r="N382" s="9">
        <v>100</v>
      </c>
      <c r="O382" s="9" t="s">
        <v>462</v>
      </c>
      <c r="P382" s="10">
        <v>0</v>
      </c>
      <c r="Q382" s="10">
        <v>0.15</v>
      </c>
      <c r="R382" s="8"/>
      <c r="S382" s="9" t="s">
        <v>457</v>
      </c>
      <c r="T382" s="7" t="s">
        <v>962</v>
      </c>
    </row>
    <row r="383" spans="1:20" ht="31" thickBot="1" x14ac:dyDescent="0.3">
      <c r="A383" s="15">
        <v>267949042</v>
      </c>
      <c r="B383" s="15" t="str">
        <f>+VLOOKUP(A383,'BASE CLIENTE'!$A$2:$B$88,2,FALSE)</f>
        <v>ZULMA PATRICIA</v>
      </c>
      <c r="C383" s="7" t="s">
        <v>188</v>
      </c>
      <c r="D383" s="7" t="s">
        <v>960</v>
      </c>
      <c r="E383" s="7" t="s">
        <v>298</v>
      </c>
      <c r="F383" s="7" t="s">
        <v>451</v>
      </c>
      <c r="G383" s="7" t="s">
        <v>958</v>
      </c>
      <c r="H383" s="7" t="s">
        <v>904</v>
      </c>
      <c r="I383" s="7" t="s">
        <v>961</v>
      </c>
      <c r="J383" s="8" t="s">
        <v>532</v>
      </c>
      <c r="K383" s="8" t="s">
        <v>964</v>
      </c>
      <c r="L383" s="8" t="s">
        <v>965</v>
      </c>
      <c r="M383" s="9" t="s">
        <v>497</v>
      </c>
      <c r="N383" s="9">
        <v>95</v>
      </c>
      <c r="O383" s="9" t="s">
        <v>462</v>
      </c>
      <c r="P383" s="10">
        <v>0</v>
      </c>
      <c r="Q383" s="10">
        <v>0.05</v>
      </c>
      <c r="R383" s="8"/>
      <c r="S383" s="9" t="s">
        <v>457</v>
      </c>
      <c r="T383" s="7" t="s">
        <v>962</v>
      </c>
    </row>
    <row r="384" spans="1:20" ht="61" thickBot="1" x14ac:dyDescent="0.3">
      <c r="A384" s="15">
        <v>267949042</v>
      </c>
      <c r="B384" s="15" t="str">
        <f>+VLOOKUP(A384,'BASE CLIENTE'!$A$2:$B$88,2,FALSE)</f>
        <v>ZULMA PATRICIA</v>
      </c>
      <c r="C384" s="7" t="s">
        <v>188</v>
      </c>
      <c r="D384" s="7" t="s">
        <v>960</v>
      </c>
      <c r="E384" s="7" t="s">
        <v>298</v>
      </c>
      <c r="F384" s="7" t="s">
        <v>451</v>
      </c>
      <c r="G384" s="7" t="s">
        <v>958</v>
      </c>
      <c r="H384" s="7" t="s">
        <v>904</v>
      </c>
      <c r="I384" s="7" t="s">
        <v>961</v>
      </c>
      <c r="J384" s="8" t="s">
        <v>966</v>
      </c>
      <c r="K384" s="8" t="s">
        <v>967</v>
      </c>
      <c r="L384" s="8" t="s">
        <v>968</v>
      </c>
      <c r="M384" s="9" t="s">
        <v>456</v>
      </c>
      <c r="N384" s="9">
        <v>100</v>
      </c>
      <c r="O384" s="9" t="s">
        <v>462</v>
      </c>
      <c r="P384" s="10">
        <v>0</v>
      </c>
      <c r="Q384" s="10">
        <v>0.2</v>
      </c>
      <c r="R384" s="8"/>
      <c r="S384" s="9" t="s">
        <v>457</v>
      </c>
      <c r="T384" s="7" t="s">
        <v>962</v>
      </c>
    </row>
    <row r="385" spans="1:20" ht="21" thickBot="1" x14ac:dyDescent="0.3">
      <c r="A385" s="15">
        <v>267949042</v>
      </c>
      <c r="B385" s="15" t="str">
        <f>+VLOOKUP(A385,'BASE CLIENTE'!$A$2:$B$88,2,FALSE)</f>
        <v>ZULMA PATRICIA</v>
      </c>
      <c r="C385" s="7" t="s">
        <v>188</v>
      </c>
      <c r="D385" s="7" t="s">
        <v>960</v>
      </c>
      <c r="E385" s="7" t="s">
        <v>298</v>
      </c>
      <c r="F385" s="7" t="s">
        <v>451</v>
      </c>
      <c r="G385" s="7" t="s">
        <v>958</v>
      </c>
      <c r="H385" s="7" t="s">
        <v>904</v>
      </c>
      <c r="I385" s="7" t="s">
        <v>961</v>
      </c>
      <c r="J385" s="8" t="s">
        <v>486</v>
      </c>
      <c r="K385" s="8" t="s">
        <v>486</v>
      </c>
      <c r="L385" s="8" t="s">
        <v>487</v>
      </c>
      <c r="M385" s="9" t="s">
        <v>456</v>
      </c>
      <c r="N385" s="9">
        <v>100</v>
      </c>
      <c r="O385" s="9" t="s">
        <v>462</v>
      </c>
      <c r="P385" s="10">
        <v>1</v>
      </c>
      <c r="Q385" s="10">
        <v>0.3</v>
      </c>
      <c r="R385" s="8"/>
      <c r="S385" s="9" t="s">
        <v>457</v>
      </c>
      <c r="T385" s="7" t="s">
        <v>962</v>
      </c>
    </row>
    <row r="386" spans="1:20" ht="61" thickBot="1" x14ac:dyDescent="0.3">
      <c r="A386" s="15">
        <v>192446872</v>
      </c>
      <c r="B386" s="15" t="str">
        <f>+VLOOKUP(A386,'BASE CLIENTE'!$A$2:$B$88,2,FALSE)</f>
        <v>JOSE PATRICIO</v>
      </c>
      <c r="C386" s="7" t="s">
        <v>148</v>
      </c>
      <c r="D386" s="7" t="s">
        <v>969</v>
      </c>
      <c r="E386" s="7" t="s">
        <v>283</v>
      </c>
      <c r="F386" s="7" t="s">
        <v>451</v>
      </c>
      <c r="G386" s="7" t="s">
        <v>341</v>
      </c>
      <c r="H386" s="7" t="s">
        <v>341</v>
      </c>
      <c r="I386" s="7" t="s">
        <v>341</v>
      </c>
      <c r="J386" s="8" t="s">
        <v>970</v>
      </c>
      <c r="K386" s="8" t="s">
        <v>971</v>
      </c>
      <c r="L386" s="8" t="s">
        <v>972</v>
      </c>
      <c r="M386" s="9" t="s">
        <v>456</v>
      </c>
      <c r="N386" s="9">
        <v>100</v>
      </c>
      <c r="O386" s="9" t="s">
        <v>462</v>
      </c>
      <c r="P386" s="10">
        <v>0.75</v>
      </c>
      <c r="Q386" s="10">
        <v>0.1</v>
      </c>
      <c r="R386" s="8"/>
      <c r="S386" s="9" t="s">
        <v>457</v>
      </c>
      <c r="T386" s="7" t="s">
        <v>973</v>
      </c>
    </row>
    <row r="387" spans="1:20" ht="21" thickBot="1" x14ac:dyDescent="0.3">
      <c r="A387" s="15">
        <v>192446872</v>
      </c>
      <c r="B387" s="15" t="str">
        <f>+VLOOKUP(A387,'BASE CLIENTE'!$A$2:$B$88,2,FALSE)</f>
        <v>JOSE PATRICIO</v>
      </c>
      <c r="C387" s="7" t="s">
        <v>148</v>
      </c>
      <c r="D387" s="7" t="s">
        <v>969</v>
      </c>
      <c r="E387" s="7" t="s">
        <v>283</v>
      </c>
      <c r="F387" s="7" t="s">
        <v>451</v>
      </c>
      <c r="G387" s="7" t="s">
        <v>341</v>
      </c>
      <c r="H387" s="7" t="s">
        <v>341</v>
      </c>
      <c r="I387" s="7" t="s">
        <v>341</v>
      </c>
      <c r="J387" s="8" t="s">
        <v>478</v>
      </c>
      <c r="K387" s="8" t="s">
        <v>478</v>
      </c>
      <c r="L387" s="8" t="s">
        <v>479</v>
      </c>
      <c r="M387" s="9" t="s">
        <v>456</v>
      </c>
      <c r="N387" s="9">
        <v>100</v>
      </c>
      <c r="O387" s="9" t="s">
        <v>462</v>
      </c>
      <c r="P387" s="10">
        <v>0.01</v>
      </c>
      <c r="Q387" s="10">
        <v>0.3</v>
      </c>
      <c r="R387" s="8"/>
      <c r="S387" s="9" t="s">
        <v>457</v>
      </c>
      <c r="T387" s="7" t="s">
        <v>973</v>
      </c>
    </row>
    <row r="388" spans="1:20" ht="41" thickBot="1" x14ac:dyDescent="0.3">
      <c r="A388" s="15">
        <v>192446872</v>
      </c>
      <c r="B388" s="15" t="str">
        <f>+VLOOKUP(A388,'BASE CLIENTE'!$A$2:$B$88,2,FALSE)</f>
        <v>JOSE PATRICIO</v>
      </c>
      <c r="C388" s="7" t="s">
        <v>148</v>
      </c>
      <c r="D388" s="7" t="s">
        <v>969</v>
      </c>
      <c r="E388" s="7" t="s">
        <v>283</v>
      </c>
      <c r="F388" s="7" t="s">
        <v>451</v>
      </c>
      <c r="G388" s="7" t="s">
        <v>341</v>
      </c>
      <c r="H388" s="7" t="s">
        <v>341</v>
      </c>
      <c r="I388" s="7" t="s">
        <v>341</v>
      </c>
      <c r="J388" s="8" t="s">
        <v>974</v>
      </c>
      <c r="K388" s="8" t="s">
        <v>975</v>
      </c>
      <c r="L388" s="8" t="s">
        <v>976</v>
      </c>
      <c r="M388" s="9" t="s">
        <v>456</v>
      </c>
      <c r="N388" s="9">
        <v>100</v>
      </c>
      <c r="O388" s="9" t="s">
        <v>462</v>
      </c>
      <c r="P388" s="10">
        <v>0.75</v>
      </c>
      <c r="Q388" s="10">
        <v>0.1</v>
      </c>
      <c r="R388" s="8"/>
      <c r="S388" s="9" t="s">
        <v>457</v>
      </c>
      <c r="T388" s="7" t="s">
        <v>973</v>
      </c>
    </row>
    <row r="389" spans="1:20" ht="21" thickBot="1" x14ac:dyDescent="0.3">
      <c r="A389" s="15">
        <v>192446872</v>
      </c>
      <c r="B389" s="15" t="str">
        <f>+VLOOKUP(A389,'BASE CLIENTE'!$A$2:$B$88,2,FALSE)</f>
        <v>JOSE PATRICIO</v>
      </c>
      <c r="C389" s="7" t="s">
        <v>148</v>
      </c>
      <c r="D389" s="7" t="s">
        <v>969</v>
      </c>
      <c r="E389" s="7" t="s">
        <v>283</v>
      </c>
      <c r="F389" s="7" t="s">
        <v>451</v>
      </c>
      <c r="G389" s="7" t="s">
        <v>341</v>
      </c>
      <c r="H389" s="7" t="s">
        <v>341</v>
      </c>
      <c r="I389" s="7" t="s">
        <v>341</v>
      </c>
      <c r="J389" s="8" t="s">
        <v>486</v>
      </c>
      <c r="K389" s="8" t="s">
        <v>486</v>
      </c>
      <c r="L389" s="8" t="s">
        <v>487</v>
      </c>
      <c r="M389" s="9" t="s">
        <v>456</v>
      </c>
      <c r="N389" s="9">
        <v>100</v>
      </c>
      <c r="O389" s="9" t="s">
        <v>462</v>
      </c>
      <c r="P389" s="10">
        <v>0.01</v>
      </c>
      <c r="Q389" s="10">
        <v>0.3</v>
      </c>
      <c r="R389" s="8"/>
      <c r="S389" s="9" t="s">
        <v>457</v>
      </c>
      <c r="T389" s="7" t="s">
        <v>973</v>
      </c>
    </row>
    <row r="390" spans="1:20" ht="41" thickBot="1" x14ac:dyDescent="0.3">
      <c r="A390" s="15">
        <v>192446872</v>
      </c>
      <c r="B390" s="15" t="str">
        <f>+VLOOKUP(A390,'BASE CLIENTE'!$A$2:$B$88,2,FALSE)</f>
        <v>JOSE PATRICIO</v>
      </c>
      <c r="C390" s="7" t="s">
        <v>148</v>
      </c>
      <c r="D390" s="7" t="s">
        <v>969</v>
      </c>
      <c r="E390" s="7" t="s">
        <v>283</v>
      </c>
      <c r="F390" s="7" t="s">
        <v>451</v>
      </c>
      <c r="G390" s="7" t="s">
        <v>341</v>
      </c>
      <c r="H390" s="7" t="s">
        <v>341</v>
      </c>
      <c r="I390" s="7" t="s">
        <v>341</v>
      </c>
      <c r="J390" s="8" t="s">
        <v>977</v>
      </c>
      <c r="K390" s="8" t="s">
        <v>978</v>
      </c>
      <c r="L390" s="8" t="s">
        <v>979</v>
      </c>
      <c r="M390" s="9" t="s">
        <v>456</v>
      </c>
      <c r="N390" s="9">
        <v>100</v>
      </c>
      <c r="O390" s="9" t="s">
        <v>462</v>
      </c>
      <c r="P390" s="10">
        <v>0.75</v>
      </c>
      <c r="Q390" s="10">
        <v>0.2</v>
      </c>
      <c r="R390" s="8"/>
      <c r="S390" s="9" t="s">
        <v>457</v>
      </c>
      <c r="T390" s="7" t="s">
        <v>973</v>
      </c>
    </row>
    <row r="391" spans="1:20" ht="21" thickBot="1" x14ac:dyDescent="0.3">
      <c r="A391" s="15">
        <v>132049602</v>
      </c>
      <c r="B391" s="15" t="str">
        <f>+VLOOKUP(A391,'BASE CLIENTE'!$A$2:$B$88,2,FALSE)</f>
        <v>PAULA ANDREA</v>
      </c>
      <c r="C391" s="7" t="s">
        <v>30</v>
      </c>
      <c r="D391" s="7" t="s">
        <v>980</v>
      </c>
      <c r="E391" s="7" t="s">
        <v>239</v>
      </c>
      <c r="F391" s="7" t="s">
        <v>451</v>
      </c>
      <c r="G391" s="7" t="s">
        <v>322</v>
      </c>
      <c r="H391" s="7" t="s">
        <v>322</v>
      </c>
      <c r="I391" s="7" t="s">
        <v>322</v>
      </c>
      <c r="J391" s="8" t="s">
        <v>478</v>
      </c>
      <c r="K391" s="8" t="s">
        <v>478</v>
      </c>
      <c r="L391" s="8" t="s">
        <v>479</v>
      </c>
      <c r="M391" s="9" t="s">
        <v>456</v>
      </c>
      <c r="N391" s="9">
        <v>100</v>
      </c>
      <c r="O391" s="9" t="s">
        <v>462</v>
      </c>
      <c r="P391" s="10">
        <v>0.01</v>
      </c>
      <c r="Q391" s="10">
        <v>0.3</v>
      </c>
      <c r="R391" s="8"/>
      <c r="S391" s="9" t="s">
        <v>457</v>
      </c>
      <c r="T391" s="7" t="s">
        <v>973</v>
      </c>
    </row>
    <row r="392" spans="1:20" ht="31" thickBot="1" x14ac:dyDescent="0.3">
      <c r="A392" s="15">
        <v>132049602</v>
      </c>
      <c r="B392" s="15" t="str">
        <f>+VLOOKUP(A392,'BASE CLIENTE'!$A$2:$B$88,2,FALSE)</f>
        <v>PAULA ANDREA</v>
      </c>
      <c r="C392" s="7" t="s">
        <v>30</v>
      </c>
      <c r="D392" s="7" t="s">
        <v>980</v>
      </c>
      <c r="E392" s="7" t="s">
        <v>239</v>
      </c>
      <c r="F392" s="7" t="s">
        <v>451</v>
      </c>
      <c r="G392" s="7" t="s">
        <v>322</v>
      </c>
      <c r="H392" s="7" t="s">
        <v>322</v>
      </c>
      <c r="I392" s="7" t="s">
        <v>322</v>
      </c>
      <c r="J392" s="8" t="s">
        <v>981</v>
      </c>
      <c r="K392" s="8" t="s">
        <v>982</v>
      </c>
      <c r="L392" s="8" t="s">
        <v>983</v>
      </c>
      <c r="M392" s="9" t="s">
        <v>456</v>
      </c>
      <c r="N392" s="9">
        <v>100</v>
      </c>
      <c r="O392" s="9" t="s">
        <v>462</v>
      </c>
      <c r="P392" s="10">
        <v>0.75</v>
      </c>
      <c r="Q392" s="10">
        <v>0.1</v>
      </c>
      <c r="R392" s="8"/>
      <c r="S392" s="9" t="s">
        <v>457</v>
      </c>
      <c r="T392" s="7" t="s">
        <v>973</v>
      </c>
    </row>
    <row r="393" spans="1:20" ht="41" thickBot="1" x14ac:dyDescent="0.3">
      <c r="A393" s="15">
        <v>132049602</v>
      </c>
      <c r="B393" s="15" t="str">
        <f>+VLOOKUP(A393,'BASE CLIENTE'!$A$2:$B$88,2,FALSE)</f>
        <v>PAULA ANDREA</v>
      </c>
      <c r="C393" s="7" t="s">
        <v>30</v>
      </c>
      <c r="D393" s="7" t="s">
        <v>980</v>
      </c>
      <c r="E393" s="7" t="s">
        <v>239</v>
      </c>
      <c r="F393" s="7" t="s">
        <v>451</v>
      </c>
      <c r="G393" s="7" t="s">
        <v>322</v>
      </c>
      <c r="H393" s="7" t="s">
        <v>322</v>
      </c>
      <c r="I393" s="7" t="s">
        <v>322</v>
      </c>
      <c r="J393" s="8" t="s">
        <v>984</v>
      </c>
      <c r="K393" s="8" t="s">
        <v>985</v>
      </c>
      <c r="L393" s="8" t="s">
        <v>986</v>
      </c>
      <c r="M393" s="9" t="s">
        <v>456</v>
      </c>
      <c r="N393" s="9">
        <v>100</v>
      </c>
      <c r="O393" s="9" t="s">
        <v>462</v>
      </c>
      <c r="P393" s="10">
        <v>1</v>
      </c>
      <c r="Q393" s="10">
        <v>0.2</v>
      </c>
      <c r="R393" s="8"/>
      <c r="S393" s="9" t="s">
        <v>457</v>
      </c>
      <c r="T393" s="7" t="s">
        <v>973</v>
      </c>
    </row>
    <row r="394" spans="1:20" ht="21" thickBot="1" x14ac:dyDescent="0.3">
      <c r="A394" s="15">
        <v>132049602</v>
      </c>
      <c r="B394" s="15" t="str">
        <f>+VLOOKUP(A394,'BASE CLIENTE'!$A$2:$B$88,2,FALSE)</f>
        <v>PAULA ANDREA</v>
      </c>
      <c r="C394" s="7" t="s">
        <v>30</v>
      </c>
      <c r="D394" s="7" t="s">
        <v>980</v>
      </c>
      <c r="E394" s="7" t="s">
        <v>239</v>
      </c>
      <c r="F394" s="7" t="s">
        <v>451</v>
      </c>
      <c r="G394" s="7" t="s">
        <v>322</v>
      </c>
      <c r="H394" s="7" t="s">
        <v>322</v>
      </c>
      <c r="I394" s="7" t="s">
        <v>322</v>
      </c>
      <c r="J394" s="8" t="s">
        <v>486</v>
      </c>
      <c r="K394" s="8" t="s">
        <v>486</v>
      </c>
      <c r="L394" s="8" t="s">
        <v>487</v>
      </c>
      <c r="M394" s="9" t="s">
        <v>456</v>
      </c>
      <c r="N394" s="9">
        <v>100</v>
      </c>
      <c r="O394" s="9" t="s">
        <v>462</v>
      </c>
      <c r="P394" s="10">
        <v>0.01</v>
      </c>
      <c r="Q394" s="10">
        <v>0.3</v>
      </c>
      <c r="R394" s="8"/>
      <c r="S394" s="9" t="s">
        <v>457</v>
      </c>
      <c r="T394" s="7" t="s">
        <v>973</v>
      </c>
    </row>
    <row r="395" spans="1:20" ht="41" thickBot="1" x14ac:dyDescent="0.3">
      <c r="A395" s="15">
        <v>132049602</v>
      </c>
      <c r="B395" s="15" t="str">
        <f>+VLOOKUP(A395,'BASE CLIENTE'!$A$2:$B$88,2,FALSE)</f>
        <v>PAULA ANDREA</v>
      </c>
      <c r="C395" s="7" t="s">
        <v>30</v>
      </c>
      <c r="D395" s="7" t="s">
        <v>980</v>
      </c>
      <c r="E395" s="7" t="s">
        <v>239</v>
      </c>
      <c r="F395" s="7" t="s">
        <v>451</v>
      </c>
      <c r="G395" s="7" t="s">
        <v>322</v>
      </c>
      <c r="H395" s="7" t="s">
        <v>322</v>
      </c>
      <c r="I395" s="7" t="s">
        <v>322</v>
      </c>
      <c r="J395" s="8" t="s">
        <v>987</v>
      </c>
      <c r="K395" s="8" t="s">
        <v>988</v>
      </c>
      <c r="L395" s="8" t="s">
        <v>989</v>
      </c>
      <c r="M395" s="9" t="s">
        <v>456</v>
      </c>
      <c r="N395" s="9">
        <v>100</v>
      </c>
      <c r="O395" s="9" t="s">
        <v>462</v>
      </c>
      <c r="P395" s="10">
        <v>0.75</v>
      </c>
      <c r="Q395" s="10">
        <v>0.1</v>
      </c>
      <c r="R395" s="8"/>
      <c r="S395" s="9" t="s">
        <v>457</v>
      </c>
      <c r="T395" s="7" t="s">
        <v>973</v>
      </c>
    </row>
    <row r="396" spans="1:20" ht="21" thickBot="1" x14ac:dyDescent="0.3">
      <c r="A396" s="15">
        <v>157359940</v>
      </c>
      <c r="B396" s="15" t="str">
        <f>+VLOOKUP(A396,'BASE CLIENTE'!$A$2:$B$88,2,FALSE)</f>
        <v>ANDREA PAZ</v>
      </c>
      <c r="C396" s="7" t="s">
        <v>204</v>
      </c>
      <c r="D396" s="7" t="s">
        <v>990</v>
      </c>
      <c r="E396" s="7" t="s">
        <v>306</v>
      </c>
      <c r="F396" s="7" t="s">
        <v>619</v>
      </c>
      <c r="G396" s="7" t="s">
        <v>958</v>
      </c>
      <c r="H396" s="7" t="s">
        <v>904</v>
      </c>
      <c r="I396" s="7" t="s">
        <v>489</v>
      </c>
      <c r="J396" s="8" t="s">
        <v>478</v>
      </c>
      <c r="K396" s="8" t="s">
        <v>478</v>
      </c>
      <c r="L396" s="8" t="s">
        <v>479</v>
      </c>
      <c r="M396" s="9" t="s">
        <v>456</v>
      </c>
      <c r="N396" s="9">
        <v>100</v>
      </c>
      <c r="O396" s="9" t="s">
        <v>462</v>
      </c>
      <c r="P396" s="10">
        <v>0</v>
      </c>
      <c r="Q396" s="10">
        <v>0.3</v>
      </c>
      <c r="R396" s="8"/>
      <c r="S396" s="9" t="s">
        <v>476</v>
      </c>
      <c r="T396" s="7" t="s">
        <v>839</v>
      </c>
    </row>
    <row r="397" spans="1:20" ht="31" thickBot="1" x14ac:dyDescent="0.3">
      <c r="A397" s="15">
        <v>157359940</v>
      </c>
      <c r="B397" s="15" t="str">
        <f>+VLOOKUP(A397,'BASE CLIENTE'!$A$2:$B$88,2,FALSE)</f>
        <v>ANDREA PAZ</v>
      </c>
      <c r="C397" s="7" t="s">
        <v>204</v>
      </c>
      <c r="D397" s="7" t="s">
        <v>990</v>
      </c>
      <c r="E397" s="7" t="s">
        <v>306</v>
      </c>
      <c r="F397" s="7" t="s">
        <v>619</v>
      </c>
      <c r="G397" s="7" t="s">
        <v>958</v>
      </c>
      <c r="H397" s="7" t="s">
        <v>904</v>
      </c>
      <c r="I397" s="7" t="s">
        <v>489</v>
      </c>
      <c r="J397" s="8" t="s">
        <v>491</v>
      </c>
      <c r="K397" s="8" t="s">
        <v>492</v>
      </c>
      <c r="L397" s="8" t="s">
        <v>514</v>
      </c>
      <c r="M397" s="9" t="s">
        <v>456</v>
      </c>
      <c r="N397" s="9">
        <v>100</v>
      </c>
      <c r="O397" s="9" t="s">
        <v>462</v>
      </c>
      <c r="P397" s="10">
        <v>0</v>
      </c>
      <c r="Q397" s="10">
        <v>0.15</v>
      </c>
      <c r="R397" s="8"/>
      <c r="S397" s="9" t="s">
        <v>476</v>
      </c>
      <c r="T397" s="7" t="s">
        <v>839</v>
      </c>
    </row>
    <row r="398" spans="1:20" ht="41" thickBot="1" x14ac:dyDescent="0.3">
      <c r="A398" s="15">
        <v>157359940</v>
      </c>
      <c r="B398" s="15" t="str">
        <f>+VLOOKUP(A398,'BASE CLIENTE'!$A$2:$B$88,2,FALSE)</f>
        <v>ANDREA PAZ</v>
      </c>
      <c r="C398" s="7" t="s">
        <v>204</v>
      </c>
      <c r="D398" s="7" t="s">
        <v>990</v>
      </c>
      <c r="E398" s="7" t="s">
        <v>306</v>
      </c>
      <c r="F398" s="7" t="s">
        <v>619</v>
      </c>
      <c r="G398" s="7" t="s">
        <v>958</v>
      </c>
      <c r="H398" s="7" t="s">
        <v>904</v>
      </c>
      <c r="I398" s="7" t="s">
        <v>489</v>
      </c>
      <c r="J398" s="8" t="s">
        <v>494</v>
      </c>
      <c r="K398" s="8" t="s">
        <v>840</v>
      </c>
      <c r="L398" s="8" t="s">
        <v>620</v>
      </c>
      <c r="M398" s="9" t="s">
        <v>497</v>
      </c>
      <c r="N398" s="9">
        <v>2</v>
      </c>
      <c r="O398" s="9" t="s">
        <v>442</v>
      </c>
      <c r="P398" s="10">
        <v>0.01</v>
      </c>
      <c r="Q398" s="10">
        <v>0.1</v>
      </c>
      <c r="R398" s="8"/>
      <c r="S398" s="9" t="s">
        <v>476</v>
      </c>
      <c r="T398" s="7" t="s">
        <v>839</v>
      </c>
    </row>
    <row r="399" spans="1:20" ht="21" thickBot="1" x14ac:dyDescent="0.3">
      <c r="A399" s="15">
        <v>157359940</v>
      </c>
      <c r="B399" s="15" t="str">
        <f>+VLOOKUP(A399,'BASE CLIENTE'!$A$2:$B$88,2,FALSE)</f>
        <v>ANDREA PAZ</v>
      </c>
      <c r="C399" s="7" t="s">
        <v>204</v>
      </c>
      <c r="D399" s="7" t="s">
        <v>990</v>
      </c>
      <c r="E399" s="7" t="s">
        <v>306</v>
      </c>
      <c r="F399" s="7" t="s">
        <v>619</v>
      </c>
      <c r="G399" s="7" t="s">
        <v>958</v>
      </c>
      <c r="H399" s="7" t="s">
        <v>904</v>
      </c>
      <c r="I399" s="7" t="s">
        <v>489</v>
      </c>
      <c r="J399" s="8" t="s">
        <v>486</v>
      </c>
      <c r="K399" s="8" t="s">
        <v>486</v>
      </c>
      <c r="L399" s="8" t="s">
        <v>487</v>
      </c>
      <c r="M399" s="9" t="s">
        <v>456</v>
      </c>
      <c r="N399" s="9">
        <v>100</v>
      </c>
      <c r="O399" s="9" t="s">
        <v>462</v>
      </c>
      <c r="P399" s="10">
        <v>0</v>
      </c>
      <c r="Q399" s="10">
        <v>0.3</v>
      </c>
      <c r="R399" s="8"/>
      <c r="S399" s="9" t="s">
        <v>476</v>
      </c>
      <c r="T399" s="7" t="s">
        <v>839</v>
      </c>
    </row>
    <row r="400" spans="1:20" ht="61" thickBot="1" x14ac:dyDescent="0.3">
      <c r="A400" s="15">
        <v>157359940</v>
      </c>
      <c r="B400" s="15" t="str">
        <f>+VLOOKUP(A400,'BASE CLIENTE'!$A$2:$B$88,2,FALSE)</f>
        <v>ANDREA PAZ</v>
      </c>
      <c r="C400" s="7" t="s">
        <v>204</v>
      </c>
      <c r="D400" s="7" t="s">
        <v>990</v>
      </c>
      <c r="E400" s="7" t="s">
        <v>306</v>
      </c>
      <c r="F400" s="7" t="s">
        <v>619</v>
      </c>
      <c r="G400" s="7" t="s">
        <v>958</v>
      </c>
      <c r="H400" s="7" t="s">
        <v>904</v>
      </c>
      <c r="I400" s="7" t="s">
        <v>489</v>
      </c>
      <c r="J400" s="8" t="s">
        <v>498</v>
      </c>
      <c r="K400" s="8" t="s">
        <v>841</v>
      </c>
      <c r="L400" s="8" t="s">
        <v>842</v>
      </c>
      <c r="M400" s="9" t="s">
        <v>497</v>
      </c>
      <c r="N400" s="9">
        <v>45</v>
      </c>
      <c r="O400" s="9" t="s">
        <v>462</v>
      </c>
      <c r="P400" s="10">
        <v>0.01</v>
      </c>
      <c r="Q400" s="10">
        <v>0.15</v>
      </c>
      <c r="R400" s="8"/>
      <c r="S400" s="9" t="s">
        <v>476</v>
      </c>
      <c r="T400" s="7" t="s">
        <v>839</v>
      </c>
    </row>
    <row r="401" spans="1:20" ht="21" thickBot="1" x14ac:dyDescent="0.3">
      <c r="A401" s="15">
        <v>260709143</v>
      </c>
      <c r="B401" s="15" t="str">
        <f>+VLOOKUP(A401,'BASE CLIENTE'!$A$2:$B$88,2,FALSE)</f>
        <v>CARLOS ELIEZER</v>
      </c>
      <c r="C401" s="7" t="s">
        <v>214</v>
      </c>
      <c r="D401" s="7" t="s">
        <v>991</v>
      </c>
      <c r="E401" s="7" t="s">
        <v>310</v>
      </c>
      <c r="F401" s="7" t="s">
        <v>619</v>
      </c>
      <c r="G401" s="7" t="s">
        <v>958</v>
      </c>
      <c r="H401" s="7" t="s">
        <v>904</v>
      </c>
      <c r="I401" s="7" t="s">
        <v>992</v>
      </c>
      <c r="J401" s="8" t="s">
        <v>478</v>
      </c>
      <c r="K401" s="8" t="s">
        <v>478</v>
      </c>
      <c r="L401" s="8" t="s">
        <v>479</v>
      </c>
      <c r="M401" s="9" t="s">
        <v>497</v>
      </c>
      <c r="N401" s="9">
        <v>100</v>
      </c>
      <c r="O401" s="9" t="s">
        <v>462</v>
      </c>
      <c r="P401" s="10">
        <v>1</v>
      </c>
      <c r="Q401" s="10">
        <v>0.3</v>
      </c>
      <c r="R401" s="8"/>
      <c r="S401" s="9" t="s">
        <v>476</v>
      </c>
      <c r="T401" s="7" t="s">
        <v>839</v>
      </c>
    </row>
    <row r="402" spans="1:20" ht="31" thickBot="1" x14ac:dyDescent="0.3">
      <c r="A402" s="15">
        <v>260709143</v>
      </c>
      <c r="B402" s="15" t="str">
        <f>+VLOOKUP(A402,'BASE CLIENTE'!$A$2:$B$88,2,FALSE)</f>
        <v>CARLOS ELIEZER</v>
      </c>
      <c r="C402" s="7" t="s">
        <v>214</v>
      </c>
      <c r="D402" s="7" t="s">
        <v>991</v>
      </c>
      <c r="E402" s="7" t="s">
        <v>310</v>
      </c>
      <c r="F402" s="7" t="s">
        <v>619</v>
      </c>
      <c r="G402" s="7" t="s">
        <v>958</v>
      </c>
      <c r="H402" s="7" t="s">
        <v>904</v>
      </c>
      <c r="I402" s="7" t="s">
        <v>992</v>
      </c>
      <c r="J402" s="8" t="s">
        <v>491</v>
      </c>
      <c r="K402" s="8" t="s">
        <v>492</v>
      </c>
      <c r="L402" s="8" t="s">
        <v>514</v>
      </c>
      <c r="M402" s="9" t="s">
        <v>456</v>
      </c>
      <c r="N402" s="9">
        <v>100</v>
      </c>
      <c r="O402" s="9" t="s">
        <v>462</v>
      </c>
      <c r="P402" s="10">
        <v>1</v>
      </c>
      <c r="Q402" s="10">
        <v>0.15</v>
      </c>
      <c r="R402" s="8"/>
      <c r="S402" s="9" t="s">
        <v>476</v>
      </c>
      <c r="T402" s="7" t="s">
        <v>839</v>
      </c>
    </row>
    <row r="403" spans="1:20" ht="41" thickBot="1" x14ac:dyDescent="0.3">
      <c r="A403" s="15">
        <v>260709143</v>
      </c>
      <c r="B403" s="15" t="str">
        <f>+VLOOKUP(A403,'BASE CLIENTE'!$A$2:$B$88,2,FALSE)</f>
        <v>CARLOS ELIEZER</v>
      </c>
      <c r="C403" s="7" t="s">
        <v>214</v>
      </c>
      <c r="D403" s="7" t="s">
        <v>991</v>
      </c>
      <c r="E403" s="7" t="s">
        <v>310</v>
      </c>
      <c r="F403" s="7" t="s">
        <v>619</v>
      </c>
      <c r="G403" s="7" t="s">
        <v>958</v>
      </c>
      <c r="H403" s="7" t="s">
        <v>904</v>
      </c>
      <c r="I403" s="7" t="s">
        <v>992</v>
      </c>
      <c r="J403" s="8" t="s">
        <v>494</v>
      </c>
      <c r="K403" s="8" t="s">
        <v>993</v>
      </c>
      <c r="L403" s="8" t="s">
        <v>620</v>
      </c>
      <c r="M403" s="9" t="s">
        <v>497</v>
      </c>
      <c r="N403" s="9">
        <v>100</v>
      </c>
      <c r="O403" s="9" t="s">
        <v>442</v>
      </c>
      <c r="P403" s="10">
        <v>0.9</v>
      </c>
      <c r="Q403" s="10">
        <v>0.1</v>
      </c>
      <c r="R403" s="8"/>
      <c r="S403" s="9" t="s">
        <v>476</v>
      </c>
      <c r="T403" s="7" t="s">
        <v>839</v>
      </c>
    </row>
    <row r="404" spans="1:20" ht="21" thickBot="1" x14ac:dyDescent="0.3">
      <c r="A404" s="15">
        <v>260709143</v>
      </c>
      <c r="B404" s="15" t="str">
        <f>+VLOOKUP(A404,'BASE CLIENTE'!$A$2:$B$88,2,FALSE)</f>
        <v>CARLOS ELIEZER</v>
      </c>
      <c r="C404" s="7" t="s">
        <v>214</v>
      </c>
      <c r="D404" s="7" t="s">
        <v>991</v>
      </c>
      <c r="E404" s="7" t="s">
        <v>310</v>
      </c>
      <c r="F404" s="7" t="s">
        <v>619</v>
      </c>
      <c r="G404" s="7" t="s">
        <v>958</v>
      </c>
      <c r="H404" s="7" t="s">
        <v>904</v>
      </c>
      <c r="I404" s="7" t="s">
        <v>992</v>
      </c>
      <c r="J404" s="8" t="s">
        <v>486</v>
      </c>
      <c r="K404" s="8" t="s">
        <v>486</v>
      </c>
      <c r="L404" s="8" t="s">
        <v>487</v>
      </c>
      <c r="M404" s="9" t="s">
        <v>497</v>
      </c>
      <c r="N404" s="9">
        <v>100</v>
      </c>
      <c r="O404" s="9" t="s">
        <v>462</v>
      </c>
      <c r="P404" s="10">
        <v>1</v>
      </c>
      <c r="Q404" s="10">
        <v>0.3</v>
      </c>
      <c r="R404" s="8"/>
      <c r="S404" s="9" t="s">
        <v>476</v>
      </c>
      <c r="T404" s="7" t="s">
        <v>839</v>
      </c>
    </row>
    <row r="405" spans="1:20" ht="61" thickBot="1" x14ac:dyDescent="0.3">
      <c r="A405" s="15">
        <v>260709143</v>
      </c>
      <c r="B405" s="15" t="str">
        <f>+VLOOKUP(A405,'BASE CLIENTE'!$A$2:$B$88,2,FALSE)</f>
        <v>CARLOS ELIEZER</v>
      </c>
      <c r="C405" s="7" t="s">
        <v>214</v>
      </c>
      <c r="D405" s="7" t="s">
        <v>991</v>
      </c>
      <c r="E405" s="7" t="s">
        <v>310</v>
      </c>
      <c r="F405" s="7" t="s">
        <v>619</v>
      </c>
      <c r="G405" s="7" t="s">
        <v>958</v>
      </c>
      <c r="H405" s="7" t="s">
        <v>904</v>
      </c>
      <c r="I405" s="7" t="s">
        <v>992</v>
      </c>
      <c r="J405" s="8" t="s">
        <v>498</v>
      </c>
      <c r="K405" s="8" t="s">
        <v>841</v>
      </c>
      <c r="L405" s="8" t="s">
        <v>842</v>
      </c>
      <c r="M405" s="9" t="s">
        <v>497</v>
      </c>
      <c r="N405" s="9">
        <v>45</v>
      </c>
      <c r="O405" s="9" t="s">
        <v>442</v>
      </c>
      <c r="P405" s="10">
        <v>1</v>
      </c>
      <c r="Q405" s="10">
        <v>0.15</v>
      </c>
      <c r="R405" s="8"/>
      <c r="S405" s="9" t="s">
        <v>476</v>
      </c>
      <c r="T405" s="7" t="s">
        <v>839</v>
      </c>
    </row>
    <row r="406" spans="1:20" ht="21" thickBot="1" x14ac:dyDescent="0.3">
      <c r="A406" s="15" t="s">
        <v>378</v>
      </c>
      <c r="B406" s="15" t="str">
        <f>+VLOOKUP(A406,'BASE CLIENTE'!$A$2:$B$88,2,FALSE)</f>
        <v>CLAUDIA ALEJANDRA</v>
      </c>
      <c r="C406" s="7" t="s">
        <v>200</v>
      </c>
      <c r="D406" s="7" t="s">
        <v>994</v>
      </c>
      <c r="E406" s="7" t="s">
        <v>304</v>
      </c>
      <c r="F406" s="7" t="s">
        <v>619</v>
      </c>
      <c r="G406" s="7" t="s">
        <v>958</v>
      </c>
      <c r="H406" s="7" t="s">
        <v>904</v>
      </c>
      <c r="I406" s="7" t="s">
        <v>489</v>
      </c>
      <c r="J406" s="8" t="s">
        <v>478</v>
      </c>
      <c r="K406" s="8" t="s">
        <v>478</v>
      </c>
      <c r="L406" s="8" t="s">
        <v>479</v>
      </c>
      <c r="M406" s="9" t="s">
        <v>497</v>
      </c>
      <c r="N406" s="9">
        <v>100</v>
      </c>
      <c r="O406" s="9" t="s">
        <v>462</v>
      </c>
      <c r="P406" s="10">
        <v>1</v>
      </c>
      <c r="Q406" s="10">
        <v>0.3</v>
      </c>
      <c r="R406" s="8"/>
      <c r="S406" s="9" t="s">
        <v>457</v>
      </c>
      <c r="T406" s="7" t="s">
        <v>490</v>
      </c>
    </row>
    <row r="407" spans="1:20" ht="31" thickBot="1" x14ac:dyDescent="0.3">
      <c r="A407" s="15" t="s">
        <v>378</v>
      </c>
      <c r="B407" s="15" t="str">
        <f>+VLOOKUP(A407,'BASE CLIENTE'!$A$2:$B$88,2,FALSE)</f>
        <v>CLAUDIA ALEJANDRA</v>
      </c>
      <c r="C407" s="7" t="s">
        <v>200</v>
      </c>
      <c r="D407" s="7" t="s">
        <v>994</v>
      </c>
      <c r="E407" s="7" t="s">
        <v>304</v>
      </c>
      <c r="F407" s="7" t="s">
        <v>619</v>
      </c>
      <c r="G407" s="7" t="s">
        <v>958</v>
      </c>
      <c r="H407" s="7" t="s">
        <v>904</v>
      </c>
      <c r="I407" s="7" t="s">
        <v>489</v>
      </c>
      <c r="J407" s="8" t="s">
        <v>491</v>
      </c>
      <c r="K407" s="8" t="s">
        <v>492</v>
      </c>
      <c r="L407" s="8" t="s">
        <v>493</v>
      </c>
      <c r="M407" s="9" t="s">
        <v>456</v>
      </c>
      <c r="N407" s="9">
        <v>100</v>
      </c>
      <c r="O407" s="9" t="s">
        <v>462</v>
      </c>
      <c r="P407" s="10">
        <v>1</v>
      </c>
      <c r="Q407" s="10">
        <v>0.15</v>
      </c>
      <c r="R407" s="8"/>
      <c r="S407" s="9" t="s">
        <v>457</v>
      </c>
      <c r="T407" s="7" t="s">
        <v>490</v>
      </c>
    </row>
    <row r="408" spans="1:20" ht="71" thickBot="1" x14ac:dyDescent="0.3">
      <c r="A408" s="15" t="s">
        <v>378</v>
      </c>
      <c r="B408" s="15" t="str">
        <f>+VLOOKUP(A408,'BASE CLIENTE'!$A$2:$B$88,2,FALSE)</f>
        <v>CLAUDIA ALEJANDRA</v>
      </c>
      <c r="C408" s="7" t="s">
        <v>200</v>
      </c>
      <c r="D408" s="7" t="s">
        <v>994</v>
      </c>
      <c r="E408" s="7" t="s">
        <v>304</v>
      </c>
      <c r="F408" s="7" t="s">
        <v>619</v>
      </c>
      <c r="G408" s="7" t="s">
        <v>958</v>
      </c>
      <c r="H408" s="7" t="s">
        <v>904</v>
      </c>
      <c r="I408" s="7" t="s">
        <v>489</v>
      </c>
      <c r="J408" s="8" t="s">
        <v>494</v>
      </c>
      <c r="K408" s="8" t="s">
        <v>495</v>
      </c>
      <c r="L408" s="8" t="s">
        <v>802</v>
      </c>
      <c r="M408" s="9" t="s">
        <v>497</v>
      </c>
      <c r="N408" s="9">
        <v>90</v>
      </c>
      <c r="O408" s="9" t="s">
        <v>462</v>
      </c>
      <c r="P408" s="10">
        <v>0</v>
      </c>
      <c r="Q408" s="10">
        <v>0.1</v>
      </c>
      <c r="R408" s="8"/>
      <c r="S408" s="9" t="s">
        <v>457</v>
      </c>
      <c r="T408" s="7" t="s">
        <v>490</v>
      </c>
    </row>
    <row r="409" spans="1:20" ht="21" thickBot="1" x14ac:dyDescent="0.3">
      <c r="A409" s="15" t="s">
        <v>378</v>
      </c>
      <c r="B409" s="15" t="str">
        <f>+VLOOKUP(A409,'BASE CLIENTE'!$A$2:$B$88,2,FALSE)</f>
        <v>CLAUDIA ALEJANDRA</v>
      </c>
      <c r="C409" s="7" t="s">
        <v>200</v>
      </c>
      <c r="D409" s="7" t="s">
        <v>994</v>
      </c>
      <c r="E409" s="7" t="s">
        <v>304</v>
      </c>
      <c r="F409" s="7" t="s">
        <v>619</v>
      </c>
      <c r="G409" s="7" t="s">
        <v>958</v>
      </c>
      <c r="H409" s="7" t="s">
        <v>904</v>
      </c>
      <c r="I409" s="7" t="s">
        <v>489</v>
      </c>
      <c r="J409" s="8" t="s">
        <v>486</v>
      </c>
      <c r="K409" s="8" t="s">
        <v>486</v>
      </c>
      <c r="L409" s="8" t="s">
        <v>487</v>
      </c>
      <c r="M409" s="9" t="s">
        <v>497</v>
      </c>
      <c r="N409" s="9">
        <v>100</v>
      </c>
      <c r="O409" s="9" t="s">
        <v>462</v>
      </c>
      <c r="P409" s="10">
        <v>1</v>
      </c>
      <c r="Q409" s="10">
        <v>0.3</v>
      </c>
      <c r="R409" s="8"/>
      <c r="S409" s="9" t="s">
        <v>457</v>
      </c>
      <c r="T409" s="7" t="s">
        <v>490</v>
      </c>
    </row>
    <row r="410" spans="1:20" ht="71" thickBot="1" x14ac:dyDescent="0.3">
      <c r="A410" s="15" t="s">
        <v>378</v>
      </c>
      <c r="B410" s="15" t="str">
        <f>+VLOOKUP(A410,'BASE CLIENTE'!$A$2:$B$88,2,FALSE)</f>
        <v>CLAUDIA ALEJANDRA</v>
      </c>
      <c r="C410" s="7" t="s">
        <v>200</v>
      </c>
      <c r="D410" s="7" t="s">
        <v>994</v>
      </c>
      <c r="E410" s="7" t="s">
        <v>304</v>
      </c>
      <c r="F410" s="7" t="s">
        <v>619</v>
      </c>
      <c r="G410" s="7" t="s">
        <v>958</v>
      </c>
      <c r="H410" s="7" t="s">
        <v>904</v>
      </c>
      <c r="I410" s="7" t="s">
        <v>489</v>
      </c>
      <c r="J410" s="8" t="s">
        <v>498</v>
      </c>
      <c r="K410" s="8" t="s">
        <v>499</v>
      </c>
      <c r="L410" s="8" t="s">
        <v>803</v>
      </c>
      <c r="M410" s="9" t="s">
        <v>501</v>
      </c>
      <c r="N410" s="9">
        <v>85</v>
      </c>
      <c r="O410" s="9" t="s">
        <v>442</v>
      </c>
      <c r="P410" s="10">
        <v>0</v>
      </c>
      <c r="Q410" s="10">
        <v>0.15</v>
      </c>
      <c r="R410" s="8"/>
      <c r="S410" s="9" t="s">
        <v>457</v>
      </c>
      <c r="T410" s="7" t="s">
        <v>490</v>
      </c>
    </row>
    <row r="411" spans="1:20" ht="21" thickBot="1" x14ac:dyDescent="0.3">
      <c r="A411" s="15">
        <v>172731309</v>
      </c>
      <c r="B411" s="15" t="str">
        <f>+VLOOKUP(A411,'BASE CLIENTE'!$A$2:$B$88,2,FALSE)</f>
        <v>FELIPE IGNACIO</v>
      </c>
      <c r="C411" s="7" t="s">
        <v>195</v>
      </c>
      <c r="D411" s="7" t="s">
        <v>995</v>
      </c>
      <c r="E411" s="7" t="s">
        <v>302</v>
      </c>
      <c r="F411" s="7" t="s">
        <v>619</v>
      </c>
      <c r="G411" s="7" t="s">
        <v>996</v>
      </c>
      <c r="H411" s="7" t="s">
        <v>904</v>
      </c>
      <c r="I411" s="7" t="s">
        <v>349</v>
      </c>
      <c r="J411" s="8" t="s">
        <v>478</v>
      </c>
      <c r="K411" s="8" t="s">
        <v>478</v>
      </c>
      <c r="L411" s="8" t="s">
        <v>479</v>
      </c>
      <c r="M411" s="9" t="s">
        <v>497</v>
      </c>
      <c r="N411" s="9">
        <v>100</v>
      </c>
      <c r="O411" s="9" t="s">
        <v>462</v>
      </c>
      <c r="P411" s="10">
        <v>1</v>
      </c>
      <c r="Q411" s="10">
        <v>0.3</v>
      </c>
      <c r="R411" s="8"/>
      <c r="S411" s="9" t="s">
        <v>457</v>
      </c>
      <c r="T411" s="7" t="s">
        <v>551</v>
      </c>
    </row>
    <row r="412" spans="1:20" ht="121" thickBot="1" x14ac:dyDescent="0.3">
      <c r="A412" s="15">
        <v>172731309</v>
      </c>
      <c r="B412" s="15" t="str">
        <f>+VLOOKUP(A412,'BASE CLIENTE'!$A$2:$B$88,2,FALSE)</f>
        <v>FELIPE IGNACIO</v>
      </c>
      <c r="C412" s="7" t="s">
        <v>195</v>
      </c>
      <c r="D412" s="7" t="s">
        <v>995</v>
      </c>
      <c r="E412" s="7" t="s">
        <v>302</v>
      </c>
      <c r="F412" s="7" t="s">
        <v>619</v>
      </c>
      <c r="G412" s="7" t="s">
        <v>996</v>
      </c>
      <c r="H412" s="7" t="s">
        <v>904</v>
      </c>
      <c r="I412" s="7" t="s">
        <v>349</v>
      </c>
      <c r="J412" s="8" t="s">
        <v>997</v>
      </c>
      <c r="K412" s="8" t="s">
        <v>998</v>
      </c>
      <c r="L412" s="8" t="s">
        <v>999</v>
      </c>
      <c r="M412" s="9" t="s">
        <v>456</v>
      </c>
      <c r="N412" s="9">
        <v>100</v>
      </c>
      <c r="O412" s="9" t="s">
        <v>462</v>
      </c>
      <c r="P412" s="10">
        <v>1</v>
      </c>
      <c r="Q412" s="10">
        <v>0.2</v>
      </c>
      <c r="R412" s="8"/>
      <c r="S412" s="9" t="s">
        <v>457</v>
      </c>
      <c r="T412" s="7" t="s">
        <v>551</v>
      </c>
    </row>
    <row r="413" spans="1:20" ht="21" thickBot="1" x14ac:dyDescent="0.3">
      <c r="A413" s="15">
        <v>172731309</v>
      </c>
      <c r="B413" s="15" t="str">
        <f>+VLOOKUP(A413,'BASE CLIENTE'!$A$2:$B$88,2,FALSE)</f>
        <v>FELIPE IGNACIO</v>
      </c>
      <c r="C413" s="7" t="s">
        <v>195</v>
      </c>
      <c r="D413" s="7" t="s">
        <v>995</v>
      </c>
      <c r="E413" s="7" t="s">
        <v>302</v>
      </c>
      <c r="F413" s="7" t="s">
        <v>619</v>
      </c>
      <c r="G413" s="7" t="s">
        <v>996</v>
      </c>
      <c r="H413" s="7" t="s">
        <v>904</v>
      </c>
      <c r="I413" s="7" t="s">
        <v>349</v>
      </c>
      <c r="J413" s="8" t="s">
        <v>486</v>
      </c>
      <c r="K413" s="8" t="s">
        <v>486</v>
      </c>
      <c r="L413" s="8" t="s">
        <v>487</v>
      </c>
      <c r="M413" s="9" t="s">
        <v>497</v>
      </c>
      <c r="N413" s="9">
        <v>100</v>
      </c>
      <c r="O413" s="9" t="s">
        <v>462</v>
      </c>
      <c r="P413" s="10">
        <v>1</v>
      </c>
      <c r="Q413" s="10">
        <v>0.3</v>
      </c>
      <c r="R413" s="8"/>
      <c r="S413" s="9" t="s">
        <v>457</v>
      </c>
      <c r="T413" s="7" t="s">
        <v>551</v>
      </c>
    </row>
    <row r="414" spans="1:20" ht="101" thickBot="1" x14ac:dyDescent="0.3">
      <c r="A414" s="15">
        <v>172731309</v>
      </c>
      <c r="B414" s="15" t="str">
        <f>+VLOOKUP(A414,'BASE CLIENTE'!$A$2:$B$88,2,FALSE)</f>
        <v>FELIPE IGNACIO</v>
      </c>
      <c r="C414" s="7" t="s">
        <v>195</v>
      </c>
      <c r="D414" s="7" t="s">
        <v>995</v>
      </c>
      <c r="E414" s="7" t="s">
        <v>302</v>
      </c>
      <c r="F414" s="7" t="s">
        <v>619</v>
      </c>
      <c r="G414" s="7" t="s">
        <v>996</v>
      </c>
      <c r="H414" s="7" t="s">
        <v>904</v>
      </c>
      <c r="I414" s="7" t="s">
        <v>349</v>
      </c>
      <c r="J414" s="8" t="s">
        <v>1000</v>
      </c>
      <c r="K414" s="8" t="s">
        <v>1001</v>
      </c>
      <c r="L414" s="8" t="s">
        <v>1002</v>
      </c>
      <c r="M414" s="9" t="s">
        <v>456</v>
      </c>
      <c r="N414" s="9">
        <v>100</v>
      </c>
      <c r="O414" s="9" t="s">
        <v>462</v>
      </c>
      <c r="P414" s="10">
        <v>0</v>
      </c>
      <c r="Q414" s="10">
        <v>0.2</v>
      </c>
      <c r="R414" s="8"/>
      <c r="S414" s="9" t="s">
        <v>457</v>
      </c>
      <c r="T414" s="7" t="s">
        <v>551</v>
      </c>
    </row>
    <row r="415" spans="1:20" ht="21" thickBot="1" x14ac:dyDescent="0.3">
      <c r="A415" s="15">
        <v>155197633</v>
      </c>
      <c r="B415" s="15" t="str">
        <f>+VLOOKUP(A415,'BASE CLIENTE'!$A$2:$B$88,2,FALSE)</f>
        <v>JOAN LETICIA</v>
      </c>
      <c r="C415" s="7" t="s">
        <v>209</v>
      </c>
      <c r="D415" s="7" t="s">
        <v>1003</v>
      </c>
      <c r="E415" s="7" t="s">
        <v>308</v>
      </c>
      <c r="F415" s="7" t="s">
        <v>619</v>
      </c>
      <c r="G415" s="7" t="s">
        <v>958</v>
      </c>
      <c r="H415" s="7" t="s">
        <v>904</v>
      </c>
      <c r="I415" s="7" t="s">
        <v>992</v>
      </c>
      <c r="J415" s="8" t="s">
        <v>478</v>
      </c>
      <c r="K415" s="8" t="s">
        <v>478</v>
      </c>
      <c r="L415" s="8" t="s">
        <v>479</v>
      </c>
      <c r="M415" s="9" t="s">
        <v>497</v>
      </c>
      <c r="N415" s="9">
        <v>100</v>
      </c>
      <c r="O415" s="9" t="s">
        <v>462</v>
      </c>
      <c r="P415" s="10">
        <v>1</v>
      </c>
      <c r="Q415" s="10">
        <v>0.3</v>
      </c>
      <c r="R415" s="8"/>
      <c r="S415" s="9" t="s">
        <v>476</v>
      </c>
      <c r="T415" s="7" t="s">
        <v>839</v>
      </c>
    </row>
    <row r="416" spans="1:20" ht="31" thickBot="1" x14ac:dyDescent="0.3">
      <c r="A416" s="15">
        <v>155197633</v>
      </c>
      <c r="B416" s="15" t="str">
        <f>+VLOOKUP(A416,'BASE CLIENTE'!$A$2:$B$88,2,FALSE)</f>
        <v>JOAN LETICIA</v>
      </c>
      <c r="C416" s="7" t="s">
        <v>209</v>
      </c>
      <c r="D416" s="7" t="s">
        <v>1003</v>
      </c>
      <c r="E416" s="7" t="s">
        <v>308</v>
      </c>
      <c r="F416" s="7" t="s">
        <v>619</v>
      </c>
      <c r="G416" s="7" t="s">
        <v>958</v>
      </c>
      <c r="H416" s="7" t="s">
        <v>904</v>
      </c>
      <c r="I416" s="7" t="s">
        <v>992</v>
      </c>
      <c r="J416" s="8" t="s">
        <v>491</v>
      </c>
      <c r="K416" s="8" t="s">
        <v>636</v>
      </c>
      <c r="L416" s="8" t="s">
        <v>514</v>
      </c>
      <c r="M416" s="9" t="s">
        <v>456</v>
      </c>
      <c r="N416" s="9">
        <v>100</v>
      </c>
      <c r="O416" s="9" t="s">
        <v>462</v>
      </c>
      <c r="P416" s="10">
        <v>1</v>
      </c>
      <c r="Q416" s="10">
        <v>0.15</v>
      </c>
      <c r="R416" s="8"/>
      <c r="S416" s="9" t="s">
        <v>476</v>
      </c>
      <c r="T416" s="7" t="s">
        <v>839</v>
      </c>
    </row>
    <row r="417" spans="1:20" ht="41" thickBot="1" x14ac:dyDescent="0.3">
      <c r="A417" s="15">
        <v>155197633</v>
      </c>
      <c r="B417" s="15" t="str">
        <f>+VLOOKUP(A417,'BASE CLIENTE'!$A$2:$B$88,2,FALSE)</f>
        <v>JOAN LETICIA</v>
      </c>
      <c r="C417" s="7" t="s">
        <v>209</v>
      </c>
      <c r="D417" s="7" t="s">
        <v>1003</v>
      </c>
      <c r="E417" s="7" t="s">
        <v>308</v>
      </c>
      <c r="F417" s="7" t="s">
        <v>619</v>
      </c>
      <c r="G417" s="7" t="s">
        <v>958</v>
      </c>
      <c r="H417" s="7" t="s">
        <v>904</v>
      </c>
      <c r="I417" s="7" t="s">
        <v>992</v>
      </c>
      <c r="J417" s="8" t="s">
        <v>494</v>
      </c>
      <c r="K417" s="8" t="s">
        <v>840</v>
      </c>
      <c r="L417" s="8" t="s">
        <v>620</v>
      </c>
      <c r="M417" s="9" t="s">
        <v>497</v>
      </c>
      <c r="N417" s="9">
        <v>90</v>
      </c>
      <c r="O417" s="9" t="s">
        <v>462</v>
      </c>
      <c r="P417" s="10">
        <v>0.9</v>
      </c>
      <c r="Q417" s="10">
        <v>0.1</v>
      </c>
      <c r="R417" s="8"/>
      <c r="S417" s="9" t="s">
        <v>476</v>
      </c>
      <c r="T417" s="7" t="s">
        <v>839</v>
      </c>
    </row>
    <row r="418" spans="1:20" ht="21" thickBot="1" x14ac:dyDescent="0.3">
      <c r="A418" s="15">
        <v>155197633</v>
      </c>
      <c r="B418" s="15" t="str">
        <f>+VLOOKUP(A418,'BASE CLIENTE'!$A$2:$B$88,2,FALSE)</f>
        <v>JOAN LETICIA</v>
      </c>
      <c r="C418" s="7" t="s">
        <v>209</v>
      </c>
      <c r="D418" s="7" t="s">
        <v>1003</v>
      </c>
      <c r="E418" s="7" t="s">
        <v>308</v>
      </c>
      <c r="F418" s="7" t="s">
        <v>619</v>
      </c>
      <c r="G418" s="7" t="s">
        <v>958</v>
      </c>
      <c r="H418" s="7" t="s">
        <v>904</v>
      </c>
      <c r="I418" s="7" t="s">
        <v>992</v>
      </c>
      <c r="J418" s="8" t="s">
        <v>486</v>
      </c>
      <c r="K418" s="8" t="s">
        <v>486</v>
      </c>
      <c r="L418" s="8" t="s">
        <v>487</v>
      </c>
      <c r="M418" s="9" t="s">
        <v>497</v>
      </c>
      <c r="N418" s="9">
        <v>100</v>
      </c>
      <c r="O418" s="9" t="s">
        <v>462</v>
      </c>
      <c r="P418" s="10">
        <v>1</v>
      </c>
      <c r="Q418" s="10">
        <v>0.3</v>
      </c>
      <c r="R418" s="8"/>
      <c r="S418" s="9" t="s">
        <v>476</v>
      </c>
      <c r="T418" s="7" t="s">
        <v>839</v>
      </c>
    </row>
    <row r="419" spans="1:20" ht="61" thickBot="1" x14ac:dyDescent="0.3">
      <c r="A419" s="15">
        <v>155197633</v>
      </c>
      <c r="B419" s="15" t="str">
        <f>+VLOOKUP(A419,'BASE CLIENTE'!$A$2:$B$88,2,FALSE)</f>
        <v>JOAN LETICIA</v>
      </c>
      <c r="C419" s="7" t="s">
        <v>209</v>
      </c>
      <c r="D419" s="7" t="s">
        <v>1003</v>
      </c>
      <c r="E419" s="7" t="s">
        <v>308</v>
      </c>
      <c r="F419" s="7" t="s">
        <v>619</v>
      </c>
      <c r="G419" s="7" t="s">
        <v>958</v>
      </c>
      <c r="H419" s="7" t="s">
        <v>904</v>
      </c>
      <c r="I419" s="7" t="s">
        <v>992</v>
      </c>
      <c r="J419" s="8" t="s">
        <v>498</v>
      </c>
      <c r="K419" s="8" t="s">
        <v>841</v>
      </c>
      <c r="L419" s="8" t="s">
        <v>842</v>
      </c>
      <c r="M419" s="9" t="s">
        <v>497</v>
      </c>
      <c r="N419" s="9">
        <v>45</v>
      </c>
      <c r="O419" s="9" t="s">
        <v>442</v>
      </c>
      <c r="P419" s="10">
        <v>1</v>
      </c>
      <c r="Q419" s="10">
        <v>0.15</v>
      </c>
      <c r="R419" s="8"/>
      <c r="S419" s="9" t="s">
        <v>476</v>
      </c>
      <c r="T419" s="7" t="s">
        <v>839</v>
      </c>
    </row>
    <row r="420" spans="1:20" ht="21" thickBot="1" x14ac:dyDescent="0.3">
      <c r="A420" s="15">
        <v>170859634</v>
      </c>
      <c r="B420" s="15" t="str">
        <f>+VLOOKUP(A420,'BASE CLIENTE'!$A$2:$B$88,2,FALSE)</f>
        <v>MACARENA VICTORIA</v>
      </c>
      <c r="C420" s="7" t="s">
        <v>198</v>
      </c>
      <c r="D420" s="7" t="s">
        <v>1004</v>
      </c>
      <c r="E420" s="7" t="s">
        <v>303</v>
      </c>
      <c r="F420" s="7" t="s">
        <v>619</v>
      </c>
      <c r="G420" s="7" t="s">
        <v>1005</v>
      </c>
      <c r="H420" s="7" t="s">
        <v>904</v>
      </c>
      <c r="I420" s="7" t="s">
        <v>350</v>
      </c>
      <c r="J420" s="8" t="s">
        <v>478</v>
      </c>
      <c r="K420" s="8" t="s">
        <v>478</v>
      </c>
      <c r="L420" s="8" t="s">
        <v>479</v>
      </c>
      <c r="M420" s="9" t="s">
        <v>497</v>
      </c>
      <c r="N420" s="9">
        <v>100</v>
      </c>
      <c r="O420" s="9" t="s">
        <v>462</v>
      </c>
      <c r="P420" s="10">
        <v>1</v>
      </c>
      <c r="Q420" s="10">
        <v>0.3</v>
      </c>
      <c r="R420" s="8"/>
      <c r="S420" s="9" t="s">
        <v>476</v>
      </c>
      <c r="T420" s="7" t="s">
        <v>672</v>
      </c>
    </row>
    <row r="421" spans="1:20" ht="31" thickBot="1" x14ac:dyDescent="0.3">
      <c r="A421" s="15">
        <v>170859634</v>
      </c>
      <c r="B421" s="15" t="str">
        <f>+VLOOKUP(A421,'BASE CLIENTE'!$A$2:$B$88,2,FALSE)</f>
        <v>MACARENA VICTORIA</v>
      </c>
      <c r="C421" s="7" t="s">
        <v>198</v>
      </c>
      <c r="D421" s="7" t="s">
        <v>1004</v>
      </c>
      <c r="E421" s="7" t="s">
        <v>303</v>
      </c>
      <c r="F421" s="7" t="s">
        <v>619</v>
      </c>
      <c r="G421" s="7" t="s">
        <v>1005</v>
      </c>
      <c r="H421" s="7" t="s">
        <v>904</v>
      </c>
      <c r="I421" s="7" t="s">
        <v>350</v>
      </c>
      <c r="J421" s="8" t="s">
        <v>491</v>
      </c>
      <c r="K421" s="8" t="s">
        <v>676</v>
      </c>
      <c r="L421" s="8" t="s">
        <v>1006</v>
      </c>
      <c r="M421" s="9" t="s">
        <v>456</v>
      </c>
      <c r="N421" s="9">
        <v>100</v>
      </c>
      <c r="O421" s="9" t="s">
        <v>462</v>
      </c>
      <c r="P421" s="10">
        <v>0</v>
      </c>
      <c r="Q421" s="10">
        <v>0.15</v>
      </c>
      <c r="R421" s="8"/>
      <c r="S421" s="9" t="s">
        <v>476</v>
      </c>
      <c r="T421" s="7" t="s">
        <v>672</v>
      </c>
    </row>
    <row r="422" spans="1:20" ht="21" thickBot="1" x14ac:dyDescent="0.3">
      <c r="A422" s="15">
        <v>170859634</v>
      </c>
      <c r="B422" s="15" t="str">
        <f>+VLOOKUP(A422,'BASE CLIENTE'!$A$2:$B$88,2,FALSE)</f>
        <v>MACARENA VICTORIA</v>
      </c>
      <c r="C422" s="7" t="s">
        <v>198</v>
      </c>
      <c r="D422" s="7" t="s">
        <v>1004</v>
      </c>
      <c r="E422" s="7" t="s">
        <v>303</v>
      </c>
      <c r="F422" s="7" t="s">
        <v>619</v>
      </c>
      <c r="G422" s="7" t="s">
        <v>1005</v>
      </c>
      <c r="H422" s="7" t="s">
        <v>904</v>
      </c>
      <c r="I422" s="7" t="s">
        <v>350</v>
      </c>
      <c r="J422" s="8" t="s">
        <v>486</v>
      </c>
      <c r="K422" s="8" t="s">
        <v>486</v>
      </c>
      <c r="L422" s="8" t="s">
        <v>487</v>
      </c>
      <c r="M422" s="9" t="s">
        <v>497</v>
      </c>
      <c r="N422" s="9">
        <v>100</v>
      </c>
      <c r="O422" s="9" t="s">
        <v>462</v>
      </c>
      <c r="P422" s="10">
        <v>1</v>
      </c>
      <c r="Q422" s="10">
        <v>0.3</v>
      </c>
      <c r="R422" s="8"/>
      <c r="S422" s="9" t="s">
        <v>476</v>
      </c>
      <c r="T422" s="7" t="s">
        <v>672</v>
      </c>
    </row>
    <row r="423" spans="1:20" ht="41" thickBot="1" x14ac:dyDescent="0.3">
      <c r="A423" s="15">
        <v>170859634</v>
      </c>
      <c r="B423" s="15" t="str">
        <f>+VLOOKUP(A423,'BASE CLIENTE'!$A$2:$B$88,2,FALSE)</f>
        <v>MACARENA VICTORIA</v>
      </c>
      <c r="C423" s="7" t="s">
        <v>198</v>
      </c>
      <c r="D423" s="7" t="s">
        <v>1004</v>
      </c>
      <c r="E423" s="7" t="s">
        <v>303</v>
      </c>
      <c r="F423" s="7" t="s">
        <v>619</v>
      </c>
      <c r="G423" s="7" t="s">
        <v>1005</v>
      </c>
      <c r="H423" s="7" t="s">
        <v>904</v>
      </c>
      <c r="I423" s="7" t="s">
        <v>350</v>
      </c>
      <c r="J423" s="8" t="s">
        <v>1007</v>
      </c>
      <c r="K423" s="8" t="s">
        <v>1008</v>
      </c>
      <c r="L423" s="8" t="s">
        <v>1009</v>
      </c>
      <c r="M423" s="9" t="s">
        <v>456</v>
      </c>
      <c r="N423" s="9">
        <v>100</v>
      </c>
      <c r="O423" s="9" t="s">
        <v>462</v>
      </c>
      <c r="P423" s="10">
        <v>0</v>
      </c>
      <c r="Q423" s="10">
        <v>0.1</v>
      </c>
      <c r="R423" s="8"/>
      <c r="S423" s="9" t="s">
        <v>476</v>
      </c>
      <c r="T423" s="7" t="s">
        <v>672</v>
      </c>
    </row>
    <row r="424" spans="1:20" ht="41" thickBot="1" x14ac:dyDescent="0.3">
      <c r="A424" s="15">
        <v>170859634</v>
      </c>
      <c r="B424" s="15" t="str">
        <f>+VLOOKUP(A424,'BASE CLIENTE'!$A$2:$B$88,2,FALSE)</f>
        <v>MACARENA VICTORIA</v>
      </c>
      <c r="C424" s="7" t="s">
        <v>198</v>
      </c>
      <c r="D424" s="7" t="s">
        <v>1004</v>
      </c>
      <c r="E424" s="7" t="s">
        <v>303</v>
      </c>
      <c r="F424" s="7" t="s">
        <v>619</v>
      </c>
      <c r="G424" s="7" t="s">
        <v>1005</v>
      </c>
      <c r="H424" s="7" t="s">
        <v>904</v>
      </c>
      <c r="I424" s="7" t="s">
        <v>350</v>
      </c>
      <c r="J424" s="8" t="s">
        <v>1010</v>
      </c>
      <c r="K424" s="8" t="s">
        <v>1011</v>
      </c>
      <c r="L424" s="8" t="s">
        <v>1009</v>
      </c>
      <c r="M424" s="9" t="s">
        <v>456</v>
      </c>
      <c r="N424" s="9">
        <v>100</v>
      </c>
      <c r="O424" s="9" t="s">
        <v>462</v>
      </c>
      <c r="P424" s="10">
        <v>0</v>
      </c>
      <c r="Q424" s="10">
        <v>0.15</v>
      </c>
      <c r="R424" s="8"/>
      <c r="S424" s="9" t="s">
        <v>476</v>
      </c>
      <c r="T424" s="7" t="s">
        <v>672</v>
      </c>
    </row>
    <row r="425" spans="1:20" ht="21" thickBot="1" x14ac:dyDescent="0.3">
      <c r="A425" s="15">
        <v>186376927</v>
      </c>
      <c r="B425" s="15" t="str">
        <f>+VLOOKUP(A425,'BASE CLIENTE'!$A$2:$B$88,2,FALSE)</f>
        <v>MARIA FRANCISCA</v>
      </c>
      <c r="C425" s="7" t="s">
        <v>1012</v>
      </c>
      <c r="D425" s="7" t="s">
        <v>1013</v>
      </c>
      <c r="E425" s="7" t="s">
        <v>307</v>
      </c>
      <c r="F425" s="7" t="s">
        <v>619</v>
      </c>
      <c r="G425" s="7" t="s">
        <v>769</v>
      </c>
      <c r="H425" s="7" t="s">
        <v>904</v>
      </c>
      <c r="I425" s="7" t="s">
        <v>352</v>
      </c>
      <c r="J425" s="8" t="s">
        <v>478</v>
      </c>
      <c r="K425" s="8" t="s">
        <v>478</v>
      </c>
      <c r="L425" s="8" t="s">
        <v>479</v>
      </c>
      <c r="M425" s="9" t="s">
        <v>497</v>
      </c>
      <c r="N425" s="9">
        <v>100</v>
      </c>
      <c r="O425" s="9" t="s">
        <v>462</v>
      </c>
      <c r="P425" s="10">
        <v>1</v>
      </c>
      <c r="Q425" s="10">
        <v>0.3</v>
      </c>
      <c r="R425" s="8"/>
      <c r="S425" s="9" t="s">
        <v>457</v>
      </c>
      <c r="T425" s="7" t="s">
        <v>1014</v>
      </c>
    </row>
    <row r="426" spans="1:20" ht="71" thickBot="1" x14ac:dyDescent="0.3">
      <c r="A426" s="15">
        <v>186376927</v>
      </c>
      <c r="B426" s="15" t="str">
        <f>+VLOOKUP(A426,'BASE CLIENTE'!$A$2:$B$88,2,FALSE)</f>
        <v>MARIA FRANCISCA</v>
      </c>
      <c r="C426" s="7" t="s">
        <v>1012</v>
      </c>
      <c r="D426" s="7" t="s">
        <v>1013</v>
      </c>
      <c r="E426" s="7" t="s">
        <v>307</v>
      </c>
      <c r="F426" s="7" t="s">
        <v>619</v>
      </c>
      <c r="G426" s="7" t="s">
        <v>769</v>
      </c>
      <c r="H426" s="7" t="s">
        <v>904</v>
      </c>
      <c r="I426" s="7" t="s">
        <v>352</v>
      </c>
      <c r="J426" s="8" t="s">
        <v>1015</v>
      </c>
      <c r="K426" s="8" t="s">
        <v>1016</v>
      </c>
      <c r="L426" s="8" t="s">
        <v>1017</v>
      </c>
      <c r="M426" s="9" t="s">
        <v>663</v>
      </c>
      <c r="N426" s="9">
        <v>100</v>
      </c>
      <c r="O426" s="9" t="s">
        <v>442</v>
      </c>
      <c r="P426" s="10">
        <v>0</v>
      </c>
      <c r="Q426" s="10">
        <v>0.1</v>
      </c>
      <c r="R426" s="8"/>
      <c r="S426" s="9" t="s">
        <v>457</v>
      </c>
      <c r="T426" s="7" t="s">
        <v>1014</v>
      </c>
    </row>
    <row r="427" spans="1:20" ht="21" thickBot="1" x14ac:dyDescent="0.3">
      <c r="A427" s="15">
        <v>186376927</v>
      </c>
      <c r="B427" s="15" t="str">
        <f>+VLOOKUP(A427,'BASE CLIENTE'!$A$2:$B$88,2,FALSE)</f>
        <v>MARIA FRANCISCA</v>
      </c>
      <c r="C427" s="7" t="s">
        <v>1012</v>
      </c>
      <c r="D427" s="7" t="s">
        <v>1013</v>
      </c>
      <c r="E427" s="7" t="s">
        <v>307</v>
      </c>
      <c r="F427" s="7" t="s">
        <v>619</v>
      </c>
      <c r="G427" s="7" t="s">
        <v>769</v>
      </c>
      <c r="H427" s="7" t="s">
        <v>904</v>
      </c>
      <c r="I427" s="7" t="s">
        <v>352</v>
      </c>
      <c r="J427" s="8" t="s">
        <v>486</v>
      </c>
      <c r="K427" s="8" t="s">
        <v>486</v>
      </c>
      <c r="L427" s="8" t="s">
        <v>487</v>
      </c>
      <c r="M427" s="9" t="s">
        <v>497</v>
      </c>
      <c r="N427" s="9">
        <v>100</v>
      </c>
      <c r="O427" s="9" t="s">
        <v>462</v>
      </c>
      <c r="P427" s="10">
        <v>1</v>
      </c>
      <c r="Q427" s="10">
        <v>0.3</v>
      </c>
      <c r="R427" s="8"/>
      <c r="S427" s="9" t="s">
        <v>457</v>
      </c>
      <c r="T427" s="7" t="s">
        <v>1014</v>
      </c>
    </row>
    <row r="428" spans="1:20" ht="51" thickBot="1" x14ac:dyDescent="0.3">
      <c r="A428" s="15">
        <v>186376927</v>
      </c>
      <c r="B428" s="15" t="str">
        <f>+VLOOKUP(A428,'BASE CLIENTE'!$A$2:$B$88,2,FALSE)</f>
        <v>MARIA FRANCISCA</v>
      </c>
      <c r="C428" s="7" t="s">
        <v>1012</v>
      </c>
      <c r="D428" s="7" t="s">
        <v>1013</v>
      </c>
      <c r="E428" s="7" t="s">
        <v>307</v>
      </c>
      <c r="F428" s="7" t="s">
        <v>619</v>
      </c>
      <c r="G428" s="7" t="s">
        <v>769</v>
      </c>
      <c r="H428" s="7" t="s">
        <v>904</v>
      </c>
      <c r="I428" s="7" t="s">
        <v>352</v>
      </c>
      <c r="J428" s="8" t="s">
        <v>664</v>
      </c>
      <c r="K428" s="8" t="s">
        <v>1018</v>
      </c>
      <c r="L428" s="8" t="s">
        <v>1019</v>
      </c>
      <c r="M428" s="9" t="s">
        <v>663</v>
      </c>
      <c r="N428" s="9">
        <v>100</v>
      </c>
      <c r="O428" s="9" t="s">
        <v>442</v>
      </c>
      <c r="P428" s="10">
        <v>0</v>
      </c>
      <c r="Q428" s="10">
        <v>0.1</v>
      </c>
      <c r="R428" s="8"/>
      <c r="S428" s="9" t="s">
        <v>457</v>
      </c>
      <c r="T428" s="7" t="s">
        <v>1014</v>
      </c>
    </row>
    <row r="429" spans="1:20" ht="91" thickBot="1" x14ac:dyDescent="0.3">
      <c r="A429" s="15">
        <v>186376927</v>
      </c>
      <c r="B429" s="15" t="str">
        <f>+VLOOKUP(A429,'BASE CLIENTE'!$A$2:$B$88,2,FALSE)</f>
        <v>MARIA FRANCISCA</v>
      </c>
      <c r="C429" s="7" t="s">
        <v>1012</v>
      </c>
      <c r="D429" s="7" t="s">
        <v>1013</v>
      </c>
      <c r="E429" s="7" t="s">
        <v>307</v>
      </c>
      <c r="F429" s="7" t="s">
        <v>619</v>
      </c>
      <c r="G429" s="7" t="s">
        <v>769</v>
      </c>
      <c r="H429" s="7" t="s">
        <v>904</v>
      </c>
      <c r="I429" s="7" t="s">
        <v>352</v>
      </c>
      <c r="J429" s="8" t="s">
        <v>1020</v>
      </c>
      <c r="K429" s="8" t="s">
        <v>1021</v>
      </c>
      <c r="L429" s="8" t="s">
        <v>669</v>
      </c>
      <c r="M429" s="9" t="s">
        <v>663</v>
      </c>
      <c r="N429" s="9">
        <v>100</v>
      </c>
      <c r="O429" s="9" t="s">
        <v>442</v>
      </c>
      <c r="P429" s="10">
        <v>0</v>
      </c>
      <c r="Q429" s="10">
        <v>0.2</v>
      </c>
      <c r="R429" s="8"/>
      <c r="S429" s="9" t="s">
        <v>457</v>
      </c>
      <c r="T429" s="7" t="s">
        <v>1014</v>
      </c>
    </row>
    <row r="430" spans="1:20" ht="21" thickBot="1" x14ac:dyDescent="0.3">
      <c r="A430" s="15">
        <v>258624734</v>
      </c>
      <c r="B430" s="15" t="str">
        <f>+VLOOKUP(A430,'BASE CLIENTE'!$A$2:$B$88,2,FALSE)</f>
        <v>MEIBIS GRACIELA</v>
      </c>
      <c r="C430" s="7" t="s">
        <v>211</v>
      </c>
      <c r="D430" s="7" t="s">
        <v>1022</v>
      </c>
      <c r="E430" s="7" t="s">
        <v>450</v>
      </c>
      <c r="F430" s="7" t="s">
        <v>619</v>
      </c>
      <c r="G430" s="7" t="s">
        <v>958</v>
      </c>
      <c r="H430" s="7" t="s">
        <v>904</v>
      </c>
      <c r="I430" s="7" t="s">
        <v>489</v>
      </c>
      <c r="J430" s="8" t="s">
        <v>478</v>
      </c>
      <c r="K430" s="8" t="s">
        <v>478</v>
      </c>
      <c r="L430" s="8" t="s">
        <v>479</v>
      </c>
      <c r="M430" s="9" t="s">
        <v>497</v>
      </c>
      <c r="N430" s="9">
        <v>100</v>
      </c>
      <c r="O430" s="9" t="s">
        <v>462</v>
      </c>
      <c r="P430" s="10">
        <v>1</v>
      </c>
      <c r="Q430" s="10">
        <v>0.3</v>
      </c>
      <c r="R430" s="8"/>
      <c r="S430" s="9" t="s">
        <v>457</v>
      </c>
      <c r="T430" s="7" t="s">
        <v>682</v>
      </c>
    </row>
    <row r="431" spans="1:20" ht="31" thickBot="1" x14ac:dyDescent="0.3">
      <c r="A431" s="15">
        <v>258624734</v>
      </c>
      <c r="B431" s="15" t="str">
        <f>+VLOOKUP(A431,'BASE CLIENTE'!$A$2:$B$88,2,FALSE)</f>
        <v>MEIBIS GRACIELA</v>
      </c>
      <c r="C431" s="7" t="s">
        <v>211</v>
      </c>
      <c r="D431" s="7" t="s">
        <v>1022</v>
      </c>
      <c r="E431" s="7" t="s">
        <v>450</v>
      </c>
      <c r="F431" s="7" t="s">
        <v>619</v>
      </c>
      <c r="G431" s="7" t="s">
        <v>958</v>
      </c>
      <c r="H431" s="7" t="s">
        <v>904</v>
      </c>
      <c r="I431" s="7" t="s">
        <v>489</v>
      </c>
      <c r="J431" s="8" t="s">
        <v>491</v>
      </c>
      <c r="K431" s="8" t="s">
        <v>492</v>
      </c>
      <c r="L431" s="8" t="s">
        <v>514</v>
      </c>
      <c r="M431" s="9" t="s">
        <v>456</v>
      </c>
      <c r="N431" s="9">
        <v>100</v>
      </c>
      <c r="O431" s="9" t="s">
        <v>462</v>
      </c>
      <c r="P431" s="10">
        <v>0</v>
      </c>
      <c r="Q431" s="10">
        <v>0.1</v>
      </c>
      <c r="R431" s="8"/>
      <c r="S431" s="9" t="s">
        <v>457</v>
      </c>
      <c r="T431" s="7" t="s">
        <v>682</v>
      </c>
    </row>
    <row r="432" spans="1:20" ht="71" thickBot="1" x14ac:dyDescent="0.3">
      <c r="A432" s="15">
        <v>258624734</v>
      </c>
      <c r="B432" s="15" t="str">
        <f>+VLOOKUP(A432,'BASE CLIENTE'!$A$2:$B$88,2,FALSE)</f>
        <v>MEIBIS GRACIELA</v>
      </c>
      <c r="C432" s="7" t="s">
        <v>211</v>
      </c>
      <c r="D432" s="7" t="s">
        <v>1022</v>
      </c>
      <c r="E432" s="7" t="s">
        <v>450</v>
      </c>
      <c r="F432" s="7" t="s">
        <v>619</v>
      </c>
      <c r="G432" s="7" t="s">
        <v>958</v>
      </c>
      <c r="H432" s="7" t="s">
        <v>904</v>
      </c>
      <c r="I432" s="7" t="s">
        <v>489</v>
      </c>
      <c r="J432" s="8" t="s">
        <v>494</v>
      </c>
      <c r="K432" s="8" t="s">
        <v>637</v>
      </c>
      <c r="L432" s="8" t="s">
        <v>1023</v>
      </c>
      <c r="M432" s="9" t="s">
        <v>497</v>
      </c>
      <c r="N432" s="9">
        <v>90</v>
      </c>
      <c r="O432" s="9" t="s">
        <v>462</v>
      </c>
      <c r="P432" s="10">
        <v>0</v>
      </c>
      <c r="Q432" s="10">
        <v>0.15</v>
      </c>
      <c r="R432" s="8"/>
      <c r="S432" s="9" t="s">
        <v>457</v>
      </c>
      <c r="T432" s="7" t="s">
        <v>682</v>
      </c>
    </row>
    <row r="433" spans="1:20" ht="21" thickBot="1" x14ac:dyDescent="0.3">
      <c r="A433" s="15">
        <v>258624734</v>
      </c>
      <c r="B433" s="15" t="str">
        <f>+VLOOKUP(A433,'BASE CLIENTE'!$A$2:$B$88,2,FALSE)</f>
        <v>MEIBIS GRACIELA</v>
      </c>
      <c r="C433" s="7" t="s">
        <v>211</v>
      </c>
      <c r="D433" s="7" t="s">
        <v>1022</v>
      </c>
      <c r="E433" s="7" t="s">
        <v>450</v>
      </c>
      <c r="F433" s="7" t="s">
        <v>619</v>
      </c>
      <c r="G433" s="7" t="s">
        <v>958</v>
      </c>
      <c r="H433" s="7" t="s">
        <v>904</v>
      </c>
      <c r="I433" s="7" t="s">
        <v>489</v>
      </c>
      <c r="J433" s="8" t="s">
        <v>486</v>
      </c>
      <c r="K433" s="8" t="s">
        <v>486</v>
      </c>
      <c r="L433" s="8" t="s">
        <v>487</v>
      </c>
      <c r="M433" s="9" t="s">
        <v>497</v>
      </c>
      <c r="N433" s="9">
        <v>100</v>
      </c>
      <c r="O433" s="9" t="s">
        <v>462</v>
      </c>
      <c r="P433" s="10">
        <v>1</v>
      </c>
      <c r="Q433" s="10">
        <v>0.3</v>
      </c>
      <c r="R433" s="8"/>
      <c r="S433" s="9" t="s">
        <v>457</v>
      </c>
      <c r="T433" s="7" t="s">
        <v>682</v>
      </c>
    </row>
    <row r="434" spans="1:20" ht="71" thickBot="1" x14ac:dyDescent="0.3">
      <c r="A434" s="15">
        <v>258624734</v>
      </c>
      <c r="B434" s="15" t="str">
        <f>+VLOOKUP(A434,'BASE CLIENTE'!$A$2:$B$88,2,FALSE)</f>
        <v>MEIBIS GRACIELA</v>
      </c>
      <c r="C434" s="7" t="s">
        <v>211</v>
      </c>
      <c r="D434" s="7" t="s">
        <v>1022</v>
      </c>
      <c r="E434" s="7" t="s">
        <v>450</v>
      </c>
      <c r="F434" s="7" t="s">
        <v>619</v>
      </c>
      <c r="G434" s="7" t="s">
        <v>958</v>
      </c>
      <c r="H434" s="7" t="s">
        <v>904</v>
      </c>
      <c r="I434" s="7" t="s">
        <v>489</v>
      </c>
      <c r="J434" s="8" t="s">
        <v>498</v>
      </c>
      <c r="K434" s="8" t="s">
        <v>499</v>
      </c>
      <c r="L434" s="8" t="s">
        <v>500</v>
      </c>
      <c r="M434" s="9" t="s">
        <v>501</v>
      </c>
      <c r="N434" s="9">
        <v>85</v>
      </c>
      <c r="O434" s="9" t="s">
        <v>462</v>
      </c>
      <c r="P434" s="10">
        <v>0</v>
      </c>
      <c r="Q434" s="10">
        <v>0.15</v>
      </c>
      <c r="R434" s="8"/>
      <c r="S434" s="9" t="s">
        <v>457</v>
      </c>
      <c r="T434" s="7" t="s">
        <v>682</v>
      </c>
    </row>
    <row r="435" spans="1:20" ht="21" thickBot="1" x14ac:dyDescent="0.3">
      <c r="A435" s="15">
        <v>138946908</v>
      </c>
      <c r="B435" s="15" t="str">
        <f>+VLOOKUP(A435,'BASE CLIENTE'!$A$2:$B$88,2,FALSE)</f>
        <v>SILVANNA VERONICA</v>
      </c>
      <c r="C435" s="7" t="s">
        <v>1024</v>
      </c>
      <c r="D435" s="7" t="s">
        <v>1025</v>
      </c>
      <c r="E435" s="7" t="s">
        <v>305</v>
      </c>
      <c r="F435" s="7" t="s">
        <v>619</v>
      </c>
      <c r="G435" s="7" t="s">
        <v>1026</v>
      </c>
      <c r="H435" s="7" t="s">
        <v>904</v>
      </c>
      <c r="I435" s="7" t="s">
        <v>351</v>
      </c>
      <c r="J435" s="8" t="s">
        <v>478</v>
      </c>
      <c r="K435" s="8" t="s">
        <v>478</v>
      </c>
      <c r="L435" s="8" t="s">
        <v>479</v>
      </c>
      <c r="M435" s="9" t="s">
        <v>497</v>
      </c>
      <c r="N435" s="9">
        <v>100</v>
      </c>
      <c r="O435" s="9" t="s">
        <v>462</v>
      </c>
      <c r="P435" s="10">
        <v>1</v>
      </c>
      <c r="Q435" s="10">
        <v>0.3</v>
      </c>
      <c r="R435" s="8"/>
      <c r="S435" s="9" t="s">
        <v>476</v>
      </c>
      <c r="T435" s="7" t="s">
        <v>782</v>
      </c>
    </row>
    <row r="436" spans="1:20" ht="21" thickBot="1" x14ac:dyDescent="0.3">
      <c r="A436" s="15">
        <v>138946908</v>
      </c>
      <c r="B436" s="15" t="str">
        <f>+VLOOKUP(A436,'BASE CLIENTE'!$A$2:$B$88,2,FALSE)</f>
        <v>SILVANNA VERONICA</v>
      </c>
      <c r="C436" s="7" t="s">
        <v>1024</v>
      </c>
      <c r="D436" s="7" t="s">
        <v>1025</v>
      </c>
      <c r="E436" s="7" t="s">
        <v>305</v>
      </c>
      <c r="F436" s="7" t="s">
        <v>619</v>
      </c>
      <c r="G436" s="7" t="s">
        <v>1026</v>
      </c>
      <c r="H436" s="7" t="s">
        <v>904</v>
      </c>
      <c r="I436" s="7" t="s">
        <v>351</v>
      </c>
      <c r="J436" s="8" t="s">
        <v>486</v>
      </c>
      <c r="K436" s="8" t="s">
        <v>486</v>
      </c>
      <c r="L436" s="8" t="s">
        <v>487</v>
      </c>
      <c r="M436" s="9" t="s">
        <v>497</v>
      </c>
      <c r="N436" s="9">
        <v>100</v>
      </c>
      <c r="O436" s="9" t="s">
        <v>462</v>
      </c>
      <c r="P436" s="10">
        <v>1</v>
      </c>
      <c r="Q436" s="10">
        <v>0.3</v>
      </c>
      <c r="R436" s="8"/>
      <c r="S436" s="9" t="s">
        <v>476</v>
      </c>
      <c r="T436" s="7" t="s">
        <v>782</v>
      </c>
    </row>
    <row r="437" spans="1:20" ht="21" thickBot="1" x14ac:dyDescent="0.3">
      <c r="A437" s="15">
        <v>12160899</v>
      </c>
      <c r="B437" s="15" t="str">
        <f>+VLOOKUP(A437,'BASE CLIENTE'!$A$2:$B$88,2,FALSE)</f>
        <v>ANDRES</v>
      </c>
      <c r="C437" s="7" t="s">
        <v>398</v>
      </c>
      <c r="D437" s="7" t="s">
        <v>1027</v>
      </c>
      <c r="E437" s="7"/>
      <c r="F437" s="7" t="s">
        <v>1028</v>
      </c>
      <c r="G437" s="7" t="s">
        <v>924</v>
      </c>
      <c r="H437" s="7" t="s">
        <v>925</v>
      </c>
      <c r="I437" s="7" t="s">
        <v>345</v>
      </c>
      <c r="J437" s="8" t="s">
        <v>478</v>
      </c>
      <c r="K437" s="8" t="s">
        <v>478</v>
      </c>
      <c r="L437" s="8" t="s">
        <v>479</v>
      </c>
      <c r="M437" s="9" t="s">
        <v>456</v>
      </c>
      <c r="N437" s="9">
        <v>100</v>
      </c>
      <c r="O437" s="9" t="s">
        <v>462</v>
      </c>
      <c r="P437" s="10">
        <v>1</v>
      </c>
      <c r="Q437" s="10">
        <v>0.3</v>
      </c>
      <c r="R437" s="8"/>
      <c r="S437" s="9" t="s">
        <v>476</v>
      </c>
      <c r="T437" s="7" t="s">
        <v>477</v>
      </c>
    </row>
    <row r="438" spans="1:20" ht="21" thickBot="1" x14ac:dyDescent="0.3">
      <c r="A438" s="15">
        <v>12160899</v>
      </c>
      <c r="B438" s="15" t="str">
        <f>+VLOOKUP(A438,'BASE CLIENTE'!$A$2:$B$88,2,FALSE)</f>
        <v>ANDRES</v>
      </c>
      <c r="C438" s="7" t="s">
        <v>398</v>
      </c>
      <c r="D438" s="7" t="s">
        <v>1027</v>
      </c>
      <c r="E438" s="7"/>
      <c r="F438" s="7" t="s">
        <v>1028</v>
      </c>
      <c r="G438" s="7" t="s">
        <v>924</v>
      </c>
      <c r="H438" s="7" t="s">
        <v>925</v>
      </c>
      <c r="I438" s="7" t="s">
        <v>345</v>
      </c>
      <c r="J438" s="8" t="s">
        <v>486</v>
      </c>
      <c r="K438" s="8" t="s">
        <v>486</v>
      </c>
      <c r="L438" s="8" t="s">
        <v>487</v>
      </c>
      <c r="M438" s="9" t="s">
        <v>456</v>
      </c>
      <c r="N438" s="9">
        <v>100</v>
      </c>
      <c r="O438" s="9" t="s">
        <v>462</v>
      </c>
      <c r="P438" s="10">
        <v>1</v>
      </c>
      <c r="Q438" s="10">
        <v>0.3</v>
      </c>
      <c r="R438" s="8"/>
      <c r="S438" s="9" t="s">
        <v>476</v>
      </c>
      <c r="T438" s="7" t="s">
        <v>477</v>
      </c>
    </row>
    <row r="439" spans="1:20" ht="41" thickBot="1" x14ac:dyDescent="0.3">
      <c r="A439" s="15">
        <v>12160899</v>
      </c>
      <c r="B439" s="15" t="str">
        <f>+VLOOKUP(A439,'BASE CLIENTE'!$A$2:$B$88,2,FALSE)</f>
        <v>ANDRES</v>
      </c>
      <c r="C439" s="7" t="s">
        <v>398</v>
      </c>
      <c r="D439" s="7" t="s">
        <v>1027</v>
      </c>
      <c r="E439" s="7"/>
      <c r="F439" s="7" t="s">
        <v>1028</v>
      </c>
      <c r="G439" s="7" t="s">
        <v>924</v>
      </c>
      <c r="H439" s="7" t="s">
        <v>925</v>
      </c>
      <c r="I439" s="7" t="s">
        <v>345</v>
      </c>
      <c r="J439" s="8" t="s">
        <v>1029</v>
      </c>
      <c r="K439" s="8" t="s">
        <v>1030</v>
      </c>
      <c r="L439" s="8" t="s">
        <v>1031</v>
      </c>
      <c r="M439" s="9" t="s">
        <v>456</v>
      </c>
      <c r="N439" s="9">
        <v>100</v>
      </c>
      <c r="O439" s="9" t="s">
        <v>462</v>
      </c>
      <c r="P439" s="10">
        <v>1</v>
      </c>
      <c r="Q439" s="10">
        <v>0.16</v>
      </c>
      <c r="R439" s="8"/>
      <c r="S439" s="9" t="s">
        <v>476</v>
      </c>
      <c r="T439" s="7" t="s">
        <v>477</v>
      </c>
    </row>
    <row r="440" spans="1:20" ht="41" thickBot="1" x14ac:dyDescent="0.3">
      <c r="A440" s="15">
        <v>12160899</v>
      </c>
      <c r="B440" s="15" t="str">
        <f>+VLOOKUP(A440,'BASE CLIENTE'!$A$2:$B$88,2,FALSE)</f>
        <v>ANDRES</v>
      </c>
      <c r="C440" s="7" t="s">
        <v>398</v>
      </c>
      <c r="D440" s="7" t="s">
        <v>1027</v>
      </c>
      <c r="E440" s="7"/>
      <c r="F440" s="7" t="s">
        <v>1028</v>
      </c>
      <c r="G440" s="7" t="s">
        <v>924</v>
      </c>
      <c r="H440" s="7" t="s">
        <v>925</v>
      </c>
      <c r="I440" s="7" t="s">
        <v>345</v>
      </c>
      <c r="J440" s="8" t="s">
        <v>1032</v>
      </c>
      <c r="K440" s="8" t="s">
        <v>1033</v>
      </c>
      <c r="L440" s="8" t="s">
        <v>1034</v>
      </c>
      <c r="M440" s="9" t="s">
        <v>456</v>
      </c>
      <c r="N440" s="9">
        <v>100</v>
      </c>
      <c r="O440" s="9" t="s">
        <v>462</v>
      </c>
      <c r="P440" s="10">
        <v>1</v>
      </c>
      <c r="Q440" s="10">
        <v>0.1</v>
      </c>
      <c r="R440" s="8"/>
      <c r="S440" s="9" t="s">
        <v>476</v>
      </c>
      <c r="T440" s="7" t="s">
        <v>477</v>
      </c>
    </row>
    <row r="441" spans="1:20" ht="31" thickBot="1" x14ac:dyDescent="0.3">
      <c r="A441" s="15">
        <v>12160899</v>
      </c>
      <c r="B441" s="15" t="str">
        <f>+VLOOKUP(A441,'BASE CLIENTE'!$A$2:$B$88,2,FALSE)</f>
        <v>ANDRES</v>
      </c>
      <c r="C441" s="7" t="s">
        <v>398</v>
      </c>
      <c r="D441" s="7" t="s">
        <v>1027</v>
      </c>
      <c r="E441" s="7"/>
      <c r="F441" s="7" t="s">
        <v>1028</v>
      </c>
      <c r="G441" s="7" t="s">
        <v>924</v>
      </c>
      <c r="H441" s="7" t="s">
        <v>925</v>
      </c>
      <c r="I441" s="7" t="s">
        <v>345</v>
      </c>
      <c r="J441" s="8" t="s">
        <v>1035</v>
      </c>
      <c r="K441" s="8" t="s">
        <v>1036</v>
      </c>
      <c r="L441" s="8" t="s">
        <v>1037</v>
      </c>
      <c r="M441" s="9" t="s">
        <v>456</v>
      </c>
      <c r="N441" s="9">
        <v>100</v>
      </c>
      <c r="O441" s="9" t="s">
        <v>462</v>
      </c>
      <c r="P441" s="10">
        <v>1</v>
      </c>
      <c r="Q441" s="10">
        <v>0.1</v>
      </c>
      <c r="R441" s="8"/>
      <c r="S441" s="9" t="s">
        <v>476</v>
      </c>
      <c r="T441" s="7" t="s">
        <v>477</v>
      </c>
    </row>
    <row r="442" spans="1:20" ht="31" thickBot="1" x14ac:dyDescent="0.3">
      <c r="A442" s="15">
        <v>12160899</v>
      </c>
      <c r="B442" s="15" t="str">
        <f>+VLOOKUP(A442,'BASE CLIENTE'!$A$2:$B$88,2,FALSE)</f>
        <v>ANDRES</v>
      </c>
      <c r="C442" s="7" t="s">
        <v>398</v>
      </c>
      <c r="D442" s="7" t="s">
        <v>1027</v>
      </c>
      <c r="E442" s="7"/>
      <c r="F442" s="7" t="s">
        <v>1028</v>
      </c>
      <c r="G442" s="7" t="s">
        <v>924</v>
      </c>
      <c r="H442" s="7" t="s">
        <v>925</v>
      </c>
      <c r="I442" s="7" t="s">
        <v>345</v>
      </c>
      <c r="J442" s="8" t="s">
        <v>1038</v>
      </c>
      <c r="K442" s="8" t="s">
        <v>1039</v>
      </c>
      <c r="L442" s="8" t="s">
        <v>1040</v>
      </c>
      <c r="M442" s="9" t="s">
        <v>456</v>
      </c>
      <c r="N442" s="9">
        <v>100</v>
      </c>
      <c r="O442" s="9" t="s">
        <v>462</v>
      </c>
      <c r="P442" s="10">
        <v>1</v>
      </c>
      <c r="Q442" s="10">
        <v>0.04</v>
      </c>
      <c r="R442" s="8"/>
      <c r="S442" s="9" t="s">
        <v>476</v>
      </c>
      <c r="T442" s="7" t="s">
        <v>477</v>
      </c>
    </row>
    <row r="443" spans="1:20" ht="21" thickBot="1" x14ac:dyDescent="0.3">
      <c r="A443" s="15">
        <v>198258326</v>
      </c>
      <c r="B443" s="15" t="str">
        <f>+VLOOKUP(A443,'BASE CLIENTE'!$A$2:$B$88,2,FALSE)</f>
        <v>CAMILA ALEJANDRA</v>
      </c>
      <c r="C443" s="7" t="s">
        <v>189</v>
      </c>
      <c r="D443" s="7" t="s">
        <v>1041</v>
      </c>
      <c r="E443" s="7" t="s">
        <v>299</v>
      </c>
      <c r="F443" s="7" t="s">
        <v>451</v>
      </c>
      <c r="G443" s="7" t="s">
        <v>1005</v>
      </c>
      <c r="H443" s="7" t="s">
        <v>904</v>
      </c>
      <c r="I443" s="7" t="s">
        <v>346</v>
      </c>
      <c r="J443" s="8" t="s">
        <v>478</v>
      </c>
      <c r="K443" s="8" t="s">
        <v>478</v>
      </c>
      <c r="L443" s="8" t="s">
        <v>478</v>
      </c>
      <c r="M443" s="9" t="s">
        <v>497</v>
      </c>
      <c r="N443" s="9">
        <v>100</v>
      </c>
      <c r="O443" s="9" t="s">
        <v>462</v>
      </c>
      <c r="P443" s="10">
        <v>1</v>
      </c>
      <c r="Q443" s="10">
        <v>0.3</v>
      </c>
      <c r="R443" s="8"/>
      <c r="S443" s="9" t="s">
        <v>476</v>
      </c>
      <c r="T443" s="7" t="s">
        <v>458</v>
      </c>
    </row>
    <row r="444" spans="1:20" ht="31" thickBot="1" x14ac:dyDescent="0.3">
      <c r="A444" s="15">
        <v>198258326</v>
      </c>
      <c r="B444" s="15" t="str">
        <f>+VLOOKUP(A444,'BASE CLIENTE'!$A$2:$B$88,2,FALSE)</f>
        <v>CAMILA ALEJANDRA</v>
      </c>
      <c r="C444" s="7" t="s">
        <v>189</v>
      </c>
      <c r="D444" s="7" t="s">
        <v>1041</v>
      </c>
      <c r="E444" s="7" t="s">
        <v>299</v>
      </c>
      <c r="F444" s="7" t="s">
        <v>451</v>
      </c>
      <c r="G444" s="7" t="s">
        <v>1005</v>
      </c>
      <c r="H444" s="7" t="s">
        <v>904</v>
      </c>
      <c r="I444" s="7" t="s">
        <v>346</v>
      </c>
      <c r="J444" s="8" t="s">
        <v>1042</v>
      </c>
      <c r="K444" s="8" t="s">
        <v>1043</v>
      </c>
      <c r="L444" s="8" t="s">
        <v>1044</v>
      </c>
      <c r="M444" s="9" t="s">
        <v>497</v>
      </c>
      <c r="N444" s="9">
        <v>100</v>
      </c>
      <c r="O444" s="9" t="s">
        <v>462</v>
      </c>
      <c r="P444" s="10">
        <v>1</v>
      </c>
      <c r="Q444" s="10">
        <v>0.24</v>
      </c>
      <c r="R444" s="8"/>
      <c r="S444" s="9" t="s">
        <v>476</v>
      </c>
      <c r="T444" s="7" t="s">
        <v>458</v>
      </c>
    </row>
    <row r="445" spans="1:20" ht="31" thickBot="1" x14ac:dyDescent="0.3">
      <c r="A445" s="15">
        <v>198258326</v>
      </c>
      <c r="B445" s="15" t="str">
        <f>+VLOOKUP(A445,'BASE CLIENTE'!$A$2:$B$88,2,FALSE)</f>
        <v>CAMILA ALEJANDRA</v>
      </c>
      <c r="C445" s="7" t="s">
        <v>189</v>
      </c>
      <c r="D445" s="7" t="s">
        <v>1041</v>
      </c>
      <c r="E445" s="7" t="s">
        <v>299</v>
      </c>
      <c r="F445" s="7" t="s">
        <v>451</v>
      </c>
      <c r="G445" s="7" t="s">
        <v>1005</v>
      </c>
      <c r="H445" s="7" t="s">
        <v>904</v>
      </c>
      <c r="I445" s="7" t="s">
        <v>346</v>
      </c>
      <c r="J445" s="8" t="s">
        <v>1045</v>
      </c>
      <c r="K445" s="8" t="s">
        <v>1046</v>
      </c>
      <c r="L445" s="8" t="s">
        <v>1047</v>
      </c>
      <c r="M445" s="9" t="s">
        <v>497</v>
      </c>
      <c r="N445" s="9">
        <v>12</v>
      </c>
      <c r="O445" s="9" t="s">
        <v>462</v>
      </c>
      <c r="P445" s="10">
        <v>1</v>
      </c>
      <c r="Q445" s="10">
        <v>0.12</v>
      </c>
      <c r="R445" s="8"/>
      <c r="S445" s="9" t="s">
        <v>476</v>
      </c>
      <c r="T445" s="7" t="s">
        <v>458</v>
      </c>
    </row>
    <row r="446" spans="1:20" ht="21" thickBot="1" x14ac:dyDescent="0.3">
      <c r="A446" s="15">
        <v>198258326</v>
      </c>
      <c r="B446" s="15" t="str">
        <f>+VLOOKUP(A446,'BASE CLIENTE'!$A$2:$B$88,2,FALSE)</f>
        <v>CAMILA ALEJANDRA</v>
      </c>
      <c r="C446" s="7" t="s">
        <v>189</v>
      </c>
      <c r="D446" s="7" t="s">
        <v>1041</v>
      </c>
      <c r="E446" s="7" t="s">
        <v>299</v>
      </c>
      <c r="F446" s="7" t="s">
        <v>451</v>
      </c>
      <c r="G446" s="7" t="s">
        <v>1005</v>
      </c>
      <c r="H446" s="7" t="s">
        <v>904</v>
      </c>
      <c r="I446" s="7" t="s">
        <v>346</v>
      </c>
      <c r="J446" s="8" t="s">
        <v>486</v>
      </c>
      <c r="K446" s="8" t="s">
        <v>486</v>
      </c>
      <c r="L446" s="8" t="s">
        <v>486</v>
      </c>
      <c r="M446" s="9" t="s">
        <v>497</v>
      </c>
      <c r="N446" s="9">
        <v>100</v>
      </c>
      <c r="O446" s="9" t="s">
        <v>462</v>
      </c>
      <c r="P446" s="10">
        <v>1</v>
      </c>
      <c r="Q446" s="10">
        <v>0.3</v>
      </c>
      <c r="R446" s="8"/>
      <c r="S446" s="9" t="s">
        <v>476</v>
      </c>
      <c r="T446" s="7" t="s">
        <v>458</v>
      </c>
    </row>
    <row r="447" spans="1:20" ht="21" thickBot="1" x14ac:dyDescent="0.3">
      <c r="A447" s="15">
        <v>198258326</v>
      </c>
      <c r="B447" s="15" t="str">
        <f>+VLOOKUP(A447,'BASE CLIENTE'!$A$2:$B$88,2,FALSE)</f>
        <v>CAMILA ALEJANDRA</v>
      </c>
      <c r="C447" s="7" t="s">
        <v>189</v>
      </c>
      <c r="D447" s="7" t="s">
        <v>1041</v>
      </c>
      <c r="E447" s="7" t="s">
        <v>299</v>
      </c>
      <c r="F447" s="7" t="s">
        <v>451</v>
      </c>
      <c r="G447" s="7" t="s">
        <v>1005</v>
      </c>
      <c r="H447" s="7" t="s">
        <v>904</v>
      </c>
      <c r="I447" s="7" t="s">
        <v>346</v>
      </c>
      <c r="J447" s="8" t="s">
        <v>1048</v>
      </c>
      <c r="K447" s="8" t="s">
        <v>1049</v>
      </c>
      <c r="L447" s="8" t="s">
        <v>1050</v>
      </c>
      <c r="M447" s="9" t="s">
        <v>497</v>
      </c>
      <c r="N447" s="9">
        <v>100</v>
      </c>
      <c r="O447" s="9" t="s">
        <v>462</v>
      </c>
      <c r="P447" s="10">
        <v>1</v>
      </c>
      <c r="Q447" s="10">
        <v>0.04</v>
      </c>
      <c r="R447" s="8"/>
      <c r="S447" s="9" t="s">
        <v>476</v>
      </c>
      <c r="T447" s="7" t="s">
        <v>458</v>
      </c>
    </row>
    <row r="448" spans="1:20" ht="21" thickBot="1" x14ac:dyDescent="0.3">
      <c r="A448" s="15">
        <v>169372985</v>
      </c>
      <c r="B448" s="15" t="e">
        <f>+VLOOKUP(A448,'BASE CLIENTE'!$A$2:$B$88,2,FALSE)</f>
        <v>#N/A</v>
      </c>
      <c r="C448" s="7" t="s">
        <v>1051</v>
      </c>
      <c r="D448" s="7" t="s">
        <v>1052</v>
      </c>
      <c r="E448" s="7" t="s">
        <v>450</v>
      </c>
      <c r="F448" s="7" t="s">
        <v>451</v>
      </c>
      <c r="G448" s="7" t="s">
        <v>671</v>
      </c>
      <c r="H448" s="7" t="s">
        <v>671</v>
      </c>
      <c r="I448" s="7" t="s">
        <v>671</v>
      </c>
      <c r="J448" s="8" t="s">
        <v>478</v>
      </c>
      <c r="K448" s="8" t="s">
        <v>478</v>
      </c>
      <c r="L448" s="8" t="s">
        <v>478</v>
      </c>
      <c r="M448" s="9" t="s">
        <v>497</v>
      </c>
      <c r="N448" s="9">
        <v>100</v>
      </c>
      <c r="O448" s="9" t="s">
        <v>462</v>
      </c>
      <c r="P448" s="10">
        <v>1</v>
      </c>
      <c r="Q448" s="10">
        <v>0.3</v>
      </c>
      <c r="R448" s="8"/>
      <c r="S448" s="9" t="s">
        <v>476</v>
      </c>
      <c r="T448" s="7" t="s">
        <v>458</v>
      </c>
    </row>
    <row r="449" spans="1:20" ht="31" thickBot="1" x14ac:dyDescent="0.3">
      <c r="A449" s="15">
        <v>169372985</v>
      </c>
      <c r="B449" s="15" t="e">
        <f>+VLOOKUP(A449,'BASE CLIENTE'!$A$2:$B$88,2,FALSE)</f>
        <v>#N/A</v>
      </c>
      <c r="C449" s="7" t="s">
        <v>1051</v>
      </c>
      <c r="D449" s="7" t="s">
        <v>1052</v>
      </c>
      <c r="E449" s="7" t="s">
        <v>450</v>
      </c>
      <c r="F449" s="7" t="s">
        <v>451</v>
      </c>
      <c r="G449" s="7" t="s">
        <v>671</v>
      </c>
      <c r="H449" s="7" t="s">
        <v>671</v>
      </c>
      <c r="I449" s="7" t="s">
        <v>671</v>
      </c>
      <c r="J449" s="8" t="s">
        <v>1053</v>
      </c>
      <c r="K449" s="8" t="s">
        <v>1054</v>
      </c>
      <c r="L449" s="8" t="s">
        <v>1055</v>
      </c>
      <c r="M449" s="9" t="s">
        <v>497</v>
      </c>
      <c r="N449" s="9">
        <v>544680000</v>
      </c>
      <c r="O449" s="9" t="s">
        <v>442</v>
      </c>
      <c r="P449" s="10">
        <v>1</v>
      </c>
      <c r="Q449" s="10">
        <v>0.15</v>
      </c>
      <c r="R449" s="8"/>
      <c r="S449" s="9" t="s">
        <v>476</v>
      </c>
      <c r="T449" s="7" t="s">
        <v>458</v>
      </c>
    </row>
    <row r="450" spans="1:20" ht="21" thickBot="1" x14ac:dyDescent="0.3">
      <c r="A450" s="15">
        <v>169372985</v>
      </c>
      <c r="B450" s="15" t="e">
        <f>+VLOOKUP(A450,'BASE CLIENTE'!$A$2:$B$88,2,FALSE)</f>
        <v>#N/A</v>
      </c>
      <c r="C450" s="7" t="s">
        <v>1051</v>
      </c>
      <c r="D450" s="7" t="s">
        <v>1052</v>
      </c>
      <c r="E450" s="7" t="s">
        <v>450</v>
      </c>
      <c r="F450" s="7" t="s">
        <v>451</v>
      </c>
      <c r="G450" s="7" t="s">
        <v>671</v>
      </c>
      <c r="H450" s="7" t="s">
        <v>671</v>
      </c>
      <c r="I450" s="7" t="s">
        <v>671</v>
      </c>
      <c r="J450" s="8" t="s">
        <v>769</v>
      </c>
      <c r="K450" s="8" t="s">
        <v>676</v>
      </c>
      <c r="L450" s="8" t="s">
        <v>1056</v>
      </c>
      <c r="M450" s="9" t="s">
        <v>456</v>
      </c>
      <c r="N450" s="9">
        <v>100</v>
      </c>
      <c r="O450" s="9" t="s">
        <v>462</v>
      </c>
      <c r="P450" s="10">
        <v>1</v>
      </c>
      <c r="Q450" s="10">
        <v>0.1</v>
      </c>
      <c r="R450" s="8"/>
      <c r="S450" s="9" t="s">
        <v>476</v>
      </c>
      <c r="T450" s="7" t="s">
        <v>458</v>
      </c>
    </row>
    <row r="451" spans="1:20" ht="41" thickBot="1" x14ac:dyDescent="0.3">
      <c r="A451" s="15">
        <v>169372985</v>
      </c>
      <c r="B451" s="15" t="e">
        <f>+VLOOKUP(A451,'BASE CLIENTE'!$A$2:$B$88,2,FALSE)</f>
        <v>#N/A</v>
      </c>
      <c r="C451" s="7" t="s">
        <v>1051</v>
      </c>
      <c r="D451" s="7" t="s">
        <v>1052</v>
      </c>
      <c r="E451" s="7" t="s">
        <v>450</v>
      </c>
      <c r="F451" s="7" t="s">
        <v>451</v>
      </c>
      <c r="G451" s="7" t="s">
        <v>671</v>
      </c>
      <c r="H451" s="7" t="s">
        <v>671</v>
      </c>
      <c r="I451" s="7" t="s">
        <v>671</v>
      </c>
      <c r="J451" s="8" t="s">
        <v>1057</v>
      </c>
      <c r="K451" s="8" t="s">
        <v>716</v>
      </c>
      <c r="L451" s="8" t="s">
        <v>1058</v>
      </c>
      <c r="M451" s="9" t="s">
        <v>456</v>
      </c>
      <c r="N451" s="9">
        <v>100</v>
      </c>
      <c r="O451" s="9" t="s">
        <v>442</v>
      </c>
      <c r="P451" s="10">
        <v>1</v>
      </c>
      <c r="Q451" s="10">
        <v>0.15</v>
      </c>
      <c r="R451" s="8"/>
      <c r="S451" s="9" t="s">
        <v>476</v>
      </c>
      <c r="T451" s="7" t="s">
        <v>458</v>
      </c>
    </row>
    <row r="452" spans="1:20" ht="21" thickBot="1" x14ac:dyDescent="0.3">
      <c r="A452" s="15">
        <v>169372985</v>
      </c>
      <c r="B452" s="15" t="e">
        <f>+VLOOKUP(A452,'BASE CLIENTE'!$A$2:$B$88,2,FALSE)</f>
        <v>#N/A</v>
      </c>
      <c r="C452" s="7" t="s">
        <v>1051</v>
      </c>
      <c r="D452" s="7" t="s">
        <v>1052</v>
      </c>
      <c r="E452" s="7" t="s">
        <v>450</v>
      </c>
      <c r="F452" s="7" t="s">
        <v>451</v>
      </c>
      <c r="G452" s="7" t="s">
        <v>671</v>
      </c>
      <c r="H452" s="7" t="s">
        <v>671</v>
      </c>
      <c r="I452" s="7" t="s">
        <v>671</v>
      </c>
      <c r="J452" s="8" t="s">
        <v>486</v>
      </c>
      <c r="K452" s="8" t="s">
        <v>486</v>
      </c>
      <c r="L452" s="8" t="s">
        <v>486</v>
      </c>
      <c r="M452" s="9" t="s">
        <v>497</v>
      </c>
      <c r="N452" s="9">
        <v>100</v>
      </c>
      <c r="O452" s="9" t="s">
        <v>442</v>
      </c>
      <c r="P452" s="10">
        <v>1</v>
      </c>
      <c r="Q452" s="10">
        <v>0.3</v>
      </c>
      <c r="R452" s="8"/>
      <c r="S452" s="9" t="s">
        <v>476</v>
      </c>
      <c r="T452" s="7" t="s">
        <v>458</v>
      </c>
    </row>
    <row r="453" spans="1:20" ht="31" thickBot="1" x14ac:dyDescent="0.3">
      <c r="A453" s="15">
        <v>146319955</v>
      </c>
      <c r="B453" s="15" t="str">
        <f>+VLOOKUP(A453,'BASE CLIENTE'!$A$2:$B$88,2,FALSE)</f>
        <v>ELSA MARIA</v>
      </c>
      <c r="C453" s="7" t="s">
        <v>33</v>
      </c>
      <c r="D453" s="7" t="s">
        <v>1059</v>
      </c>
      <c r="E453" s="7" t="s">
        <v>240</v>
      </c>
      <c r="F453" s="7" t="s">
        <v>451</v>
      </c>
      <c r="G453" s="7" t="s">
        <v>323</v>
      </c>
      <c r="H453" s="7" t="s">
        <v>323</v>
      </c>
      <c r="I453" s="7" t="s">
        <v>323</v>
      </c>
      <c r="J453" s="8" t="s">
        <v>1060</v>
      </c>
      <c r="K453" s="8" t="s">
        <v>1061</v>
      </c>
      <c r="L453" s="8" t="s">
        <v>1062</v>
      </c>
      <c r="M453" s="9" t="s">
        <v>456</v>
      </c>
      <c r="N453" s="9">
        <v>40</v>
      </c>
      <c r="O453" s="9" t="s">
        <v>462</v>
      </c>
      <c r="P453" s="10">
        <v>0</v>
      </c>
      <c r="Q453" s="10">
        <v>0.1</v>
      </c>
      <c r="R453" s="8"/>
      <c r="S453" s="9" t="s">
        <v>476</v>
      </c>
      <c r="T453" s="7" t="s">
        <v>458</v>
      </c>
    </row>
    <row r="454" spans="1:20" ht="21" thickBot="1" x14ac:dyDescent="0.3">
      <c r="A454" s="15">
        <v>146319955</v>
      </c>
      <c r="B454" s="15" t="str">
        <f>+VLOOKUP(A454,'BASE CLIENTE'!$A$2:$B$88,2,FALSE)</f>
        <v>ELSA MARIA</v>
      </c>
      <c r="C454" s="7" t="s">
        <v>33</v>
      </c>
      <c r="D454" s="7" t="s">
        <v>1059</v>
      </c>
      <c r="E454" s="7" t="s">
        <v>240</v>
      </c>
      <c r="F454" s="7" t="s">
        <v>451</v>
      </c>
      <c r="G454" s="7" t="s">
        <v>323</v>
      </c>
      <c r="H454" s="7" t="s">
        <v>323</v>
      </c>
      <c r="I454" s="7" t="s">
        <v>323</v>
      </c>
      <c r="J454" s="8" t="s">
        <v>478</v>
      </c>
      <c r="K454" s="8" t="s">
        <v>478</v>
      </c>
      <c r="L454" s="8" t="s">
        <v>478</v>
      </c>
      <c r="M454" s="9" t="s">
        <v>497</v>
      </c>
      <c r="N454" s="9">
        <v>100</v>
      </c>
      <c r="O454" s="9" t="s">
        <v>462</v>
      </c>
      <c r="P454" s="10">
        <v>1</v>
      </c>
      <c r="Q454" s="10">
        <v>0.3</v>
      </c>
      <c r="R454" s="8"/>
      <c r="S454" s="9" t="s">
        <v>476</v>
      </c>
      <c r="T454" s="7" t="s">
        <v>458</v>
      </c>
    </row>
    <row r="455" spans="1:20" ht="31" thickBot="1" x14ac:dyDescent="0.3">
      <c r="A455" s="15">
        <v>146319955</v>
      </c>
      <c r="B455" s="15" t="str">
        <f>+VLOOKUP(A455,'BASE CLIENTE'!$A$2:$B$88,2,FALSE)</f>
        <v>ELSA MARIA</v>
      </c>
      <c r="C455" s="7" t="s">
        <v>33</v>
      </c>
      <c r="D455" s="7" t="s">
        <v>1059</v>
      </c>
      <c r="E455" s="7" t="s">
        <v>240</v>
      </c>
      <c r="F455" s="7" t="s">
        <v>451</v>
      </c>
      <c r="G455" s="7" t="s">
        <v>323</v>
      </c>
      <c r="H455" s="7" t="s">
        <v>323</v>
      </c>
      <c r="I455" s="7" t="s">
        <v>323</v>
      </c>
      <c r="J455" s="8" t="s">
        <v>1063</v>
      </c>
      <c r="K455" s="8" t="s">
        <v>1064</v>
      </c>
      <c r="L455" s="8" t="s">
        <v>1065</v>
      </c>
      <c r="M455" s="9" t="s">
        <v>456</v>
      </c>
      <c r="N455" s="9">
        <v>40</v>
      </c>
      <c r="O455" s="9" t="s">
        <v>462</v>
      </c>
      <c r="P455" s="10">
        <v>0</v>
      </c>
      <c r="Q455" s="10">
        <v>0.2</v>
      </c>
      <c r="R455" s="8"/>
      <c r="S455" s="9" t="s">
        <v>476</v>
      </c>
      <c r="T455" s="7" t="s">
        <v>458</v>
      </c>
    </row>
    <row r="456" spans="1:20" ht="51" thickBot="1" x14ac:dyDescent="0.3">
      <c r="A456" s="15">
        <v>146319955</v>
      </c>
      <c r="B456" s="15" t="str">
        <f>+VLOOKUP(A456,'BASE CLIENTE'!$A$2:$B$88,2,FALSE)</f>
        <v>ELSA MARIA</v>
      </c>
      <c r="C456" s="7" t="s">
        <v>33</v>
      </c>
      <c r="D456" s="7" t="s">
        <v>1059</v>
      </c>
      <c r="E456" s="7" t="s">
        <v>240</v>
      </c>
      <c r="F456" s="7" t="s">
        <v>451</v>
      </c>
      <c r="G456" s="7" t="s">
        <v>323</v>
      </c>
      <c r="H456" s="7" t="s">
        <v>323</v>
      </c>
      <c r="I456" s="7" t="s">
        <v>323</v>
      </c>
      <c r="J456" s="8" t="s">
        <v>1066</v>
      </c>
      <c r="K456" s="8" t="s">
        <v>1067</v>
      </c>
      <c r="L456" s="8" t="s">
        <v>1068</v>
      </c>
      <c r="M456" s="9" t="s">
        <v>456</v>
      </c>
      <c r="N456" s="9">
        <v>40</v>
      </c>
      <c r="O456" s="9" t="s">
        <v>462</v>
      </c>
      <c r="P456" s="10">
        <v>0</v>
      </c>
      <c r="Q456" s="10">
        <v>0.1</v>
      </c>
      <c r="R456" s="8"/>
      <c r="S456" s="9" t="s">
        <v>476</v>
      </c>
      <c r="T456" s="7" t="s">
        <v>458</v>
      </c>
    </row>
    <row r="457" spans="1:20" ht="21" thickBot="1" x14ac:dyDescent="0.3">
      <c r="A457" s="15">
        <v>146319955</v>
      </c>
      <c r="B457" s="15" t="str">
        <f>+VLOOKUP(A457,'BASE CLIENTE'!$A$2:$B$88,2,FALSE)</f>
        <v>ELSA MARIA</v>
      </c>
      <c r="C457" s="7" t="s">
        <v>33</v>
      </c>
      <c r="D457" s="7" t="s">
        <v>1059</v>
      </c>
      <c r="E457" s="7" t="s">
        <v>240</v>
      </c>
      <c r="F457" s="7" t="s">
        <v>451</v>
      </c>
      <c r="G457" s="7" t="s">
        <v>323</v>
      </c>
      <c r="H457" s="7" t="s">
        <v>323</v>
      </c>
      <c r="I457" s="7" t="s">
        <v>323</v>
      </c>
      <c r="J457" s="8" t="s">
        <v>486</v>
      </c>
      <c r="K457" s="8" t="s">
        <v>486</v>
      </c>
      <c r="L457" s="8" t="s">
        <v>486</v>
      </c>
      <c r="M457" s="9" t="s">
        <v>497</v>
      </c>
      <c r="N457" s="9">
        <v>100</v>
      </c>
      <c r="O457" s="9" t="s">
        <v>462</v>
      </c>
      <c r="P457" s="10">
        <v>1</v>
      </c>
      <c r="Q457" s="10">
        <v>0.3</v>
      </c>
      <c r="R457" s="8"/>
      <c r="S457" s="9" t="s">
        <v>476</v>
      </c>
      <c r="T457" s="7" t="s">
        <v>458</v>
      </c>
    </row>
    <row r="458" spans="1:20" ht="31" thickBot="1" x14ac:dyDescent="0.3">
      <c r="A458" s="15">
        <v>158405598</v>
      </c>
      <c r="B458" s="15" t="str">
        <f>+VLOOKUP(A458,'BASE CLIENTE'!$A$2:$B$88,2,FALSE)</f>
        <v>GONZALO IGNACIO</v>
      </c>
      <c r="C458" s="7" t="s">
        <v>177</v>
      </c>
      <c r="D458" s="7" t="s">
        <v>1069</v>
      </c>
      <c r="E458" s="7" t="s">
        <v>294</v>
      </c>
      <c r="F458" s="7" t="s">
        <v>451</v>
      </c>
      <c r="G458" s="7" t="s">
        <v>1005</v>
      </c>
      <c r="H458" s="7" t="s">
        <v>1070</v>
      </c>
      <c r="I458" s="7" t="s">
        <v>342</v>
      </c>
      <c r="J458" s="8" t="s">
        <v>1071</v>
      </c>
      <c r="K458" s="8" t="s">
        <v>1072</v>
      </c>
      <c r="L458" s="8" t="s">
        <v>1073</v>
      </c>
      <c r="M458" s="9" t="s">
        <v>497</v>
      </c>
      <c r="N458" s="9">
        <v>100</v>
      </c>
      <c r="O458" s="9" t="s">
        <v>462</v>
      </c>
      <c r="P458" s="10">
        <v>1</v>
      </c>
      <c r="Q458" s="10">
        <v>0.1</v>
      </c>
      <c r="R458" s="8"/>
      <c r="S458" s="9" t="s">
        <v>476</v>
      </c>
      <c r="T458" s="7" t="s">
        <v>458</v>
      </c>
    </row>
    <row r="459" spans="1:20" ht="21" thickBot="1" x14ac:dyDescent="0.3">
      <c r="A459" s="15">
        <v>158405598</v>
      </c>
      <c r="B459" s="15" t="str">
        <f>+VLOOKUP(A459,'BASE CLIENTE'!$A$2:$B$88,2,FALSE)</f>
        <v>GONZALO IGNACIO</v>
      </c>
      <c r="C459" s="7" t="s">
        <v>177</v>
      </c>
      <c r="D459" s="7" t="s">
        <v>1069</v>
      </c>
      <c r="E459" s="7" t="s">
        <v>294</v>
      </c>
      <c r="F459" s="7" t="s">
        <v>451</v>
      </c>
      <c r="G459" s="7" t="s">
        <v>1005</v>
      </c>
      <c r="H459" s="7" t="s">
        <v>1070</v>
      </c>
      <c r="I459" s="7" t="s">
        <v>342</v>
      </c>
      <c r="J459" s="8" t="s">
        <v>478</v>
      </c>
      <c r="K459" s="8" t="s">
        <v>478</v>
      </c>
      <c r="L459" s="8" t="s">
        <v>478</v>
      </c>
      <c r="M459" s="9" t="s">
        <v>497</v>
      </c>
      <c r="N459" s="9">
        <v>100</v>
      </c>
      <c r="O459" s="9" t="s">
        <v>462</v>
      </c>
      <c r="P459" s="10">
        <v>1</v>
      </c>
      <c r="Q459" s="10">
        <v>0.3</v>
      </c>
      <c r="R459" s="8"/>
      <c r="S459" s="9" t="s">
        <v>476</v>
      </c>
      <c r="T459" s="7" t="s">
        <v>458</v>
      </c>
    </row>
    <row r="460" spans="1:20" ht="31" thickBot="1" x14ac:dyDescent="0.3">
      <c r="A460" s="15">
        <v>158405598</v>
      </c>
      <c r="B460" s="15" t="str">
        <f>+VLOOKUP(A460,'BASE CLIENTE'!$A$2:$B$88,2,FALSE)</f>
        <v>GONZALO IGNACIO</v>
      </c>
      <c r="C460" s="7" t="s">
        <v>177</v>
      </c>
      <c r="D460" s="7" t="s">
        <v>1069</v>
      </c>
      <c r="E460" s="7" t="s">
        <v>294</v>
      </c>
      <c r="F460" s="7" t="s">
        <v>451</v>
      </c>
      <c r="G460" s="7" t="s">
        <v>1005</v>
      </c>
      <c r="H460" s="7" t="s">
        <v>1070</v>
      </c>
      <c r="I460" s="7" t="s">
        <v>342</v>
      </c>
      <c r="J460" s="8" t="s">
        <v>1074</v>
      </c>
      <c r="K460" s="8" t="s">
        <v>1075</v>
      </c>
      <c r="L460" s="8" t="s">
        <v>1076</v>
      </c>
      <c r="M460" s="9" t="s">
        <v>497</v>
      </c>
      <c r="N460" s="9">
        <v>100</v>
      </c>
      <c r="O460" s="9" t="s">
        <v>462</v>
      </c>
      <c r="P460" s="10">
        <v>1</v>
      </c>
      <c r="Q460" s="10">
        <v>0.15</v>
      </c>
      <c r="R460" s="8"/>
      <c r="S460" s="9" t="s">
        <v>476</v>
      </c>
      <c r="T460" s="7" t="s">
        <v>458</v>
      </c>
    </row>
    <row r="461" spans="1:20" ht="31" thickBot="1" x14ac:dyDescent="0.3">
      <c r="A461" s="15">
        <v>158405598</v>
      </c>
      <c r="B461" s="15" t="str">
        <f>+VLOOKUP(A461,'BASE CLIENTE'!$A$2:$B$88,2,FALSE)</f>
        <v>GONZALO IGNACIO</v>
      </c>
      <c r="C461" s="7" t="s">
        <v>177</v>
      </c>
      <c r="D461" s="7" t="s">
        <v>1069</v>
      </c>
      <c r="E461" s="7" t="s">
        <v>294</v>
      </c>
      <c r="F461" s="7" t="s">
        <v>451</v>
      </c>
      <c r="G461" s="7" t="s">
        <v>1005</v>
      </c>
      <c r="H461" s="7" t="s">
        <v>1070</v>
      </c>
      <c r="I461" s="7" t="s">
        <v>342</v>
      </c>
      <c r="J461" s="8" t="s">
        <v>1077</v>
      </c>
      <c r="K461" s="8" t="s">
        <v>1078</v>
      </c>
      <c r="L461" s="8" t="s">
        <v>1079</v>
      </c>
      <c r="M461" s="9" t="s">
        <v>497</v>
      </c>
      <c r="N461" s="9">
        <v>100</v>
      </c>
      <c r="O461" s="9" t="s">
        <v>462</v>
      </c>
      <c r="P461" s="10">
        <v>1</v>
      </c>
      <c r="Q461" s="10">
        <v>0.15</v>
      </c>
      <c r="R461" s="8"/>
      <c r="S461" s="9" t="s">
        <v>476</v>
      </c>
      <c r="T461" s="7" t="s">
        <v>458</v>
      </c>
    </row>
    <row r="462" spans="1:20" ht="21" thickBot="1" x14ac:dyDescent="0.3">
      <c r="A462" s="15">
        <v>158405598</v>
      </c>
      <c r="B462" s="15" t="str">
        <f>+VLOOKUP(A462,'BASE CLIENTE'!$A$2:$B$88,2,FALSE)</f>
        <v>GONZALO IGNACIO</v>
      </c>
      <c r="C462" s="7" t="s">
        <v>177</v>
      </c>
      <c r="D462" s="7" t="s">
        <v>1069</v>
      </c>
      <c r="E462" s="7" t="s">
        <v>294</v>
      </c>
      <c r="F462" s="7" t="s">
        <v>451</v>
      </c>
      <c r="G462" s="7" t="s">
        <v>1005</v>
      </c>
      <c r="H462" s="7" t="s">
        <v>1070</v>
      </c>
      <c r="I462" s="7" t="s">
        <v>342</v>
      </c>
      <c r="J462" s="8" t="s">
        <v>486</v>
      </c>
      <c r="K462" s="8" t="s">
        <v>486</v>
      </c>
      <c r="L462" s="8" t="s">
        <v>486</v>
      </c>
      <c r="M462" s="9" t="s">
        <v>497</v>
      </c>
      <c r="N462" s="9">
        <v>100</v>
      </c>
      <c r="O462" s="9" t="s">
        <v>442</v>
      </c>
      <c r="P462" s="10">
        <v>1</v>
      </c>
      <c r="Q462" s="10">
        <v>0.3</v>
      </c>
      <c r="R462" s="8"/>
      <c r="S462" s="9" t="s">
        <v>476</v>
      </c>
      <c r="T462" s="7" t="s">
        <v>458</v>
      </c>
    </row>
    <row r="463" spans="1:20" ht="21" thickBot="1" x14ac:dyDescent="0.3">
      <c r="A463" s="15">
        <v>184656981</v>
      </c>
      <c r="B463" s="15" t="str">
        <f>+VLOOKUP(A463,'BASE CLIENTE'!$A$2:$B$88,2,FALSE)</f>
        <v>MARIA CONSTANZA</v>
      </c>
      <c r="C463" s="7" t="s">
        <v>145</v>
      </c>
      <c r="D463" s="7" t="s">
        <v>1080</v>
      </c>
      <c r="E463" s="7" t="s">
        <v>450</v>
      </c>
      <c r="F463" s="7" t="s">
        <v>451</v>
      </c>
      <c r="G463" s="7" t="s">
        <v>327</v>
      </c>
      <c r="H463" s="7" t="s">
        <v>327</v>
      </c>
      <c r="I463" s="7" t="s">
        <v>327</v>
      </c>
      <c r="J463" s="8" t="s">
        <v>478</v>
      </c>
      <c r="K463" s="8" t="s">
        <v>478</v>
      </c>
      <c r="L463" s="8" t="s">
        <v>478</v>
      </c>
      <c r="M463" s="9" t="s">
        <v>497</v>
      </c>
      <c r="N463" s="9">
        <v>100</v>
      </c>
      <c r="O463" s="9" t="s">
        <v>462</v>
      </c>
      <c r="P463" s="10">
        <v>1</v>
      </c>
      <c r="Q463" s="10">
        <v>0.3</v>
      </c>
      <c r="R463" s="8"/>
      <c r="S463" s="9" t="s">
        <v>476</v>
      </c>
      <c r="T463" s="7" t="s">
        <v>458</v>
      </c>
    </row>
    <row r="464" spans="1:20" ht="51" thickBot="1" x14ac:dyDescent="0.3">
      <c r="A464" s="15">
        <v>184656981</v>
      </c>
      <c r="B464" s="15" t="str">
        <f>+VLOOKUP(A464,'BASE CLIENTE'!$A$2:$B$88,2,FALSE)</f>
        <v>MARIA CONSTANZA</v>
      </c>
      <c r="C464" s="7" t="s">
        <v>145</v>
      </c>
      <c r="D464" s="7" t="s">
        <v>1080</v>
      </c>
      <c r="E464" s="7" t="s">
        <v>450</v>
      </c>
      <c r="F464" s="7" t="s">
        <v>451</v>
      </c>
      <c r="G464" s="7" t="s">
        <v>327</v>
      </c>
      <c r="H464" s="7" t="s">
        <v>327</v>
      </c>
      <c r="I464" s="7" t="s">
        <v>327</v>
      </c>
      <c r="J464" s="8" t="s">
        <v>1053</v>
      </c>
      <c r="K464" s="8" t="s">
        <v>1081</v>
      </c>
      <c r="L464" s="8" t="s">
        <v>1082</v>
      </c>
      <c r="M464" s="9" t="s">
        <v>497</v>
      </c>
      <c r="N464" s="9">
        <v>1894370000</v>
      </c>
      <c r="O464" s="9" t="s">
        <v>442</v>
      </c>
      <c r="P464" s="10">
        <v>1</v>
      </c>
      <c r="Q464" s="10">
        <v>0.15</v>
      </c>
      <c r="R464" s="8"/>
      <c r="S464" s="9" t="s">
        <v>476</v>
      </c>
      <c r="T464" s="7" t="s">
        <v>458</v>
      </c>
    </row>
    <row r="465" spans="1:20" ht="21" thickBot="1" x14ac:dyDescent="0.3">
      <c r="A465" s="15">
        <v>184656981</v>
      </c>
      <c r="B465" s="15" t="str">
        <f>+VLOOKUP(A465,'BASE CLIENTE'!$A$2:$B$88,2,FALSE)</f>
        <v>MARIA CONSTANZA</v>
      </c>
      <c r="C465" s="7" t="s">
        <v>145</v>
      </c>
      <c r="D465" s="7" t="s">
        <v>1080</v>
      </c>
      <c r="E465" s="7" t="s">
        <v>450</v>
      </c>
      <c r="F465" s="7" t="s">
        <v>451</v>
      </c>
      <c r="G465" s="7" t="s">
        <v>327</v>
      </c>
      <c r="H465" s="7" t="s">
        <v>327</v>
      </c>
      <c r="I465" s="7" t="s">
        <v>327</v>
      </c>
      <c r="J465" s="8" t="s">
        <v>769</v>
      </c>
      <c r="K465" s="8" t="s">
        <v>676</v>
      </c>
      <c r="L465" s="8" t="s">
        <v>1083</v>
      </c>
      <c r="M465" s="9" t="s">
        <v>456</v>
      </c>
      <c r="N465" s="9">
        <v>100</v>
      </c>
      <c r="O465" s="9" t="s">
        <v>462</v>
      </c>
      <c r="P465" s="10">
        <v>1</v>
      </c>
      <c r="Q465" s="10">
        <v>0.1</v>
      </c>
      <c r="R465" s="8"/>
      <c r="S465" s="9" t="s">
        <v>476</v>
      </c>
      <c r="T465" s="7" t="s">
        <v>458</v>
      </c>
    </row>
    <row r="466" spans="1:20" ht="41" thickBot="1" x14ac:dyDescent="0.3">
      <c r="A466" s="15">
        <v>184656981</v>
      </c>
      <c r="B466" s="15" t="str">
        <f>+VLOOKUP(A466,'BASE CLIENTE'!$A$2:$B$88,2,FALSE)</f>
        <v>MARIA CONSTANZA</v>
      </c>
      <c r="C466" s="7" t="s">
        <v>145</v>
      </c>
      <c r="D466" s="7" t="s">
        <v>1080</v>
      </c>
      <c r="E466" s="7" t="s">
        <v>450</v>
      </c>
      <c r="F466" s="7" t="s">
        <v>451</v>
      </c>
      <c r="G466" s="7" t="s">
        <v>327</v>
      </c>
      <c r="H466" s="7" t="s">
        <v>327</v>
      </c>
      <c r="I466" s="7" t="s">
        <v>327</v>
      </c>
      <c r="J466" s="8" t="s">
        <v>1057</v>
      </c>
      <c r="K466" s="8" t="s">
        <v>716</v>
      </c>
      <c r="L466" s="8" t="s">
        <v>1084</v>
      </c>
      <c r="M466" s="9" t="s">
        <v>456</v>
      </c>
      <c r="N466" s="9">
        <v>100</v>
      </c>
      <c r="O466" s="9" t="s">
        <v>462</v>
      </c>
      <c r="P466" s="10">
        <v>1</v>
      </c>
      <c r="Q466" s="10">
        <v>0.15</v>
      </c>
      <c r="R466" s="8"/>
      <c r="S466" s="9" t="s">
        <v>476</v>
      </c>
      <c r="T466" s="7" t="s">
        <v>458</v>
      </c>
    </row>
    <row r="467" spans="1:20" ht="21" thickBot="1" x14ac:dyDescent="0.3">
      <c r="A467" s="15">
        <v>184656981</v>
      </c>
      <c r="B467" s="15" t="str">
        <f>+VLOOKUP(A467,'BASE CLIENTE'!$A$2:$B$88,2,FALSE)</f>
        <v>MARIA CONSTANZA</v>
      </c>
      <c r="C467" s="7" t="s">
        <v>145</v>
      </c>
      <c r="D467" s="7" t="s">
        <v>1080</v>
      </c>
      <c r="E467" s="7" t="s">
        <v>450</v>
      </c>
      <c r="F467" s="7" t="s">
        <v>451</v>
      </c>
      <c r="G467" s="7" t="s">
        <v>327</v>
      </c>
      <c r="H467" s="7" t="s">
        <v>327</v>
      </c>
      <c r="I467" s="7" t="s">
        <v>327</v>
      </c>
      <c r="J467" s="8" t="s">
        <v>486</v>
      </c>
      <c r="K467" s="8" t="s">
        <v>486</v>
      </c>
      <c r="L467" s="8" t="s">
        <v>486</v>
      </c>
      <c r="M467" s="9" t="s">
        <v>497</v>
      </c>
      <c r="N467" s="9">
        <v>100</v>
      </c>
      <c r="O467" s="9" t="s">
        <v>442</v>
      </c>
      <c r="P467" s="10">
        <v>1</v>
      </c>
      <c r="Q467" s="10">
        <v>0.3</v>
      </c>
      <c r="R467" s="8"/>
      <c r="S467" s="9" t="s">
        <v>476</v>
      </c>
      <c r="T467" s="7" t="s">
        <v>458</v>
      </c>
    </row>
    <row r="468" spans="1:20" ht="61" thickBot="1" x14ac:dyDescent="0.3">
      <c r="A468" s="15">
        <v>167427081</v>
      </c>
      <c r="B468" s="15" t="str">
        <f>+VLOOKUP(A468,'BASE CLIENTE'!$A$2:$B$88,2,FALSE)</f>
        <v>NATHALIA CONSTANZA</v>
      </c>
      <c r="C468" s="7" t="s">
        <v>39</v>
      </c>
      <c r="D468" s="7" t="s">
        <v>1085</v>
      </c>
      <c r="E468" s="7" t="s">
        <v>450</v>
      </c>
      <c r="F468" s="7" t="s">
        <v>451</v>
      </c>
      <c r="G468" s="7" t="s">
        <v>1086</v>
      </c>
      <c r="H468" s="7" t="s">
        <v>1086</v>
      </c>
      <c r="I468" s="7" t="s">
        <v>1086</v>
      </c>
      <c r="J468" s="8" t="s">
        <v>1087</v>
      </c>
      <c r="K468" s="8" t="s">
        <v>1088</v>
      </c>
      <c r="L468" s="8" t="s">
        <v>1089</v>
      </c>
      <c r="M468" s="9" t="s">
        <v>497</v>
      </c>
      <c r="N468" s="9">
        <v>100</v>
      </c>
      <c r="O468" s="9" t="s">
        <v>462</v>
      </c>
      <c r="P468" s="10">
        <v>1</v>
      </c>
      <c r="Q468" s="10">
        <v>0.2</v>
      </c>
      <c r="R468" s="8"/>
      <c r="S468" s="9" t="s">
        <v>457</v>
      </c>
      <c r="T468" s="7" t="s">
        <v>458</v>
      </c>
    </row>
    <row r="469" spans="1:20" ht="21" thickBot="1" x14ac:dyDescent="0.3">
      <c r="A469" s="15">
        <v>167427081</v>
      </c>
      <c r="B469" s="15" t="str">
        <f>+VLOOKUP(A469,'BASE CLIENTE'!$A$2:$B$88,2,FALSE)</f>
        <v>NATHALIA CONSTANZA</v>
      </c>
      <c r="C469" s="7" t="s">
        <v>39</v>
      </c>
      <c r="D469" s="7" t="s">
        <v>1085</v>
      </c>
      <c r="E469" s="7" t="s">
        <v>450</v>
      </c>
      <c r="F469" s="7" t="s">
        <v>451</v>
      </c>
      <c r="G469" s="7" t="s">
        <v>1086</v>
      </c>
      <c r="H469" s="7" t="s">
        <v>1086</v>
      </c>
      <c r="I469" s="7" t="s">
        <v>1086</v>
      </c>
      <c r="J469" s="8" t="s">
        <v>478</v>
      </c>
      <c r="K469" s="8" t="s">
        <v>478</v>
      </c>
      <c r="L469" s="8" t="s">
        <v>478</v>
      </c>
      <c r="M469" s="9" t="s">
        <v>497</v>
      </c>
      <c r="N469" s="9">
        <v>100</v>
      </c>
      <c r="O469" s="9" t="s">
        <v>462</v>
      </c>
      <c r="P469" s="10">
        <v>1</v>
      </c>
      <c r="Q469" s="10">
        <v>0.3</v>
      </c>
      <c r="R469" s="8"/>
      <c r="S469" s="9" t="s">
        <v>457</v>
      </c>
      <c r="T469" s="7" t="s">
        <v>458</v>
      </c>
    </row>
    <row r="470" spans="1:20" ht="21" thickBot="1" x14ac:dyDescent="0.3">
      <c r="A470" s="15">
        <v>167427081</v>
      </c>
      <c r="B470" s="15" t="str">
        <f>+VLOOKUP(A470,'BASE CLIENTE'!$A$2:$B$88,2,FALSE)</f>
        <v>NATHALIA CONSTANZA</v>
      </c>
      <c r="C470" s="7" t="s">
        <v>39</v>
      </c>
      <c r="D470" s="7" t="s">
        <v>1085</v>
      </c>
      <c r="E470" s="7" t="s">
        <v>450</v>
      </c>
      <c r="F470" s="7" t="s">
        <v>451</v>
      </c>
      <c r="G470" s="7" t="s">
        <v>1086</v>
      </c>
      <c r="H470" s="7" t="s">
        <v>1086</v>
      </c>
      <c r="I470" s="7" t="s">
        <v>1086</v>
      </c>
      <c r="J470" s="8" t="s">
        <v>491</v>
      </c>
      <c r="K470" s="8" t="s">
        <v>1090</v>
      </c>
      <c r="L470" s="8" t="s">
        <v>1091</v>
      </c>
      <c r="M470" s="9" t="s">
        <v>497</v>
      </c>
      <c r="N470" s="9">
        <v>100</v>
      </c>
      <c r="O470" s="9" t="s">
        <v>462</v>
      </c>
      <c r="P470" s="10">
        <v>1</v>
      </c>
      <c r="Q470" s="10">
        <v>0.1</v>
      </c>
      <c r="R470" s="8"/>
      <c r="S470" s="9" t="s">
        <v>457</v>
      </c>
      <c r="T470" s="7" t="s">
        <v>458</v>
      </c>
    </row>
    <row r="471" spans="1:20" ht="51" thickBot="1" x14ac:dyDescent="0.3">
      <c r="A471" s="15">
        <v>167427081</v>
      </c>
      <c r="B471" s="15" t="str">
        <f>+VLOOKUP(A471,'BASE CLIENTE'!$A$2:$B$88,2,FALSE)</f>
        <v>NATHALIA CONSTANZA</v>
      </c>
      <c r="C471" s="7" t="s">
        <v>39</v>
      </c>
      <c r="D471" s="7" t="s">
        <v>1085</v>
      </c>
      <c r="E471" s="7" t="s">
        <v>450</v>
      </c>
      <c r="F471" s="7" t="s">
        <v>451</v>
      </c>
      <c r="G471" s="7" t="s">
        <v>1086</v>
      </c>
      <c r="H471" s="7" t="s">
        <v>1086</v>
      </c>
      <c r="I471" s="7" t="s">
        <v>1086</v>
      </c>
      <c r="J471" s="8" t="s">
        <v>1092</v>
      </c>
      <c r="K471" s="8" t="s">
        <v>1093</v>
      </c>
      <c r="L471" s="8" t="s">
        <v>1094</v>
      </c>
      <c r="M471" s="9" t="s">
        <v>497</v>
      </c>
      <c r="N471" s="9">
        <v>100</v>
      </c>
      <c r="O471" s="9" t="s">
        <v>462</v>
      </c>
      <c r="P471" s="10">
        <v>1</v>
      </c>
      <c r="Q471" s="10">
        <v>0.1</v>
      </c>
      <c r="R471" s="8"/>
      <c r="S471" s="9" t="s">
        <v>457</v>
      </c>
      <c r="T471" s="7" t="s">
        <v>458</v>
      </c>
    </row>
    <row r="472" spans="1:20" ht="21" thickBot="1" x14ac:dyDescent="0.3">
      <c r="A472" s="15">
        <v>167427081</v>
      </c>
      <c r="B472" s="15" t="str">
        <f>+VLOOKUP(A472,'BASE CLIENTE'!$A$2:$B$88,2,FALSE)</f>
        <v>NATHALIA CONSTANZA</v>
      </c>
      <c r="C472" s="7" t="s">
        <v>39</v>
      </c>
      <c r="D472" s="7" t="s">
        <v>1085</v>
      </c>
      <c r="E472" s="7" t="s">
        <v>450</v>
      </c>
      <c r="F472" s="7" t="s">
        <v>451</v>
      </c>
      <c r="G472" s="7" t="s">
        <v>1086</v>
      </c>
      <c r="H472" s="7" t="s">
        <v>1086</v>
      </c>
      <c r="I472" s="7" t="s">
        <v>1086</v>
      </c>
      <c r="J472" s="8" t="s">
        <v>486</v>
      </c>
      <c r="K472" s="8" t="s">
        <v>486</v>
      </c>
      <c r="L472" s="8" t="s">
        <v>486</v>
      </c>
      <c r="M472" s="9" t="s">
        <v>497</v>
      </c>
      <c r="N472" s="9">
        <v>100</v>
      </c>
      <c r="O472" s="9" t="s">
        <v>462</v>
      </c>
      <c r="P472" s="10">
        <v>1</v>
      </c>
      <c r="Q472" s="10">
        <v>0.3</v>
      </c>
      <c r="R472" s="8"/>
      <c r="S472" s="9" t="s">
        <v>457</v>
      </c>
      <c r="T472" s="7" t="s">
        <v>458</v>
      </c>
    </row>
    <row r="473" spans="1:20" ht="31" thickBot="1" x14ac:dyDescent="0.3">
      <c r="A473" s="15">
        <v>155361352</v>
      </c>
      <c r="B473" s="15" t="str">
        <f>+VLOOKUP(A473,'BASE CLIENTE'!$A$2:$B$88,2,FALSE)</f>
        <v>MARIA JOSE</v>
      </c>
      <c r="C473" s="7" t="s">
        <v>83</v>
      </c>
      <c r="D473" s="7" t="s">
        <v>1095</v>
      </c>
      <c r="E473" s="7" t="s">
        <v>258</v>
      </c>
      <c r="F473" s="7" t="s">
        <v>451</v>
      </c>
      <c r="G473" s="7" t="s">
        <v>330</v>
      </c>
      <c r="H473" s="7" t="s">
        <v>330</v>
      </c>
      <c r="I473" s="7" t="s">
        <v>330</v>
      </c>
      <c r="J473" s="8" t="s">
        <v>1060</v>
      </c>
      <c r="K473" s="8" t="s">
        <v>1096</v>
      </c>
      <c r="L473" s="8" t="s">
        <v>1062</v>
      </c>
      <c r="M473" s="9" t="s">
        <v>456</v>
      </c>
      <c r="N473" s="9">
        <v>40</v>
      </c>
      <c r="O473" s="9" t="s">
        <v>442</v>
      </c>
      <c r="P473" s="10">
        <v>0</v>
      </c>
      <c r="Q473" s="10">
        <v>0.1</v>
      </c>
      <c r="R473" s="8"/>
      <c r="S473" s="9" t="s">
        <v>457</v>
      </c>
      <c r="T473" s="7" t="s">
        <v>458</v>
      </c>
    </row>
    <row r="474" spans="1:20" ht="21" thickBot="1" x14ac:dyDescent="0.3">
      <c r="A474" s="15">
        <v>155361352</v>
      </c>
      <c r="B474" s="15" t="str">
        <f>+VLOOKUP(A474,'BASE CLIENTE'!$A$2:$B$88,2,FALSE)</f>
        <v>MARIA JOSE</v>
      </c>
      <c r="C474" s="7" t="s">
        <v>83</v>
      </c>
      <c r="D474" s="7" t="s">
        <v>1095</v>
      </c>
      <c r="E474" s="7" t="s">
        <v>258</v>
      </c>
      <c r="F474" s="7" t="s">
        <v>451</v>
      </c>
      <c r="G474" s="7" t="s">
        <v>330</v>
      </c>
      <c r="H474" s="7" t="s">
        <v>330</v>
      </c>
      <c r="I474" s="7" t="s">
        <v>330</v>
      </c>
      <c r="J474" s="8" t="s">
        <v>478</v>
      </c>
      <c r="K474" s="8" t="s">
        <v>478</v>
      </c>
      <c r="L474" s="8" t="s">
        <v>478</v>
      </c>
      <c r="M474" s="9" t="s">
        <v>497</v>
      </c>
      <c r="N474" s="9">
        <v>100</v>
      </c>
      <c r="O474" s="9" t="s">
        <v>462</v>
      </c>
      <c r="P474" s="10">
        <v>1</v>
      </c>
      <c r="Q474" s="10">
        <v>0.3</v>
      </c>
      <c r="R474" s="8"/>
      <c r="S474" s="9" t="s">
        <v>457</v>
      </c>
      <c r="T474" s="7" t="s">
        <v>458</v>
      </c>
    </row>
    <row r="475" spans="1:20" ht="31" thickBot="1" x14ac:dyDescent="0.3">
      <c r="A475" s="15">
        <v>155361352</v>
      </c>
      <c r="B475" s="15" t="str">
        <f>+VLOOKUP(A475,'BASE CLIENTE'!$A$2:$B$88,2,FALSE)</f>
        <v>MARIA JOSE</v>
      </c>
      <c r="C475" s="7" t="s">
        <v>83</v>
      </c>
      <c r="D475" s="7" t="s">
        <v>1095</v>
      </c>
      <c r="E475" s="7" t="s">
        <v>258</v>
      </c>
      <c r="F475" s="7" t="s">
        <v>451</v>
      </c>
      <c r="G475" s="7" t="s">
        <v>330</v>
      </c>
      <c r="H475" s="7" t="s">
        <v>330</v>
      </c>
      <c r="I475" s="7" t="s">
        <v>330</v>
      </c>
      <c r="J475" s="8" t="s">
        <v>1097</v>
      </c>
      <c r="K475" s="8" t="s">
        <v>1098</v>
      </c>
      <c r="L475" s="8" t="s">
        <v>1099</v>
      </c>
      <c r="M475" s="9" t="s">
        <v>456</v>
      </c>
      <c r="N475" s="9">
        <v>40</v>
      </c>
      <c r="O475" s="9" t="s">
        <v>442</v>
      </c>
      <c r="P475" s="10">
        <v>0</v>
      </c>
      <c r="Q475" s="10">
        <v>0.2</v>
      </c>
      <c r="R475" s="8"/>
      <c r="S475" s="9" t="s">
        <v>457</v>
      </c>
      <c r="T475" s="7" t="s">
        <v>458</v>
      </c>
    </row>
    <row r="476" spans="1:20" ht="31" thickBot="1" x14ac:dyDescent="0.3">
      <c r="A476" s="15">
        <v>155361352</v>
      </c>
      <c r="B476" s="15" t="str">
        <f>+VLOOKUP(A476,'BASE CLIENTE'!$A$2:$B$88,2,FALSE)</f>
        <v>MARIA JOSE</v>
      </c>
      <c r="C476" s="7" t="s">
        <v>83</v>
      </c>
      <c r="D476" s="7" t="s">
        <v>1095</v>
      </c>
      <c r="E476" s="7" t="s">
        <v>258</v>
      </c>
      <c r="F476" s="7" t="s">
        <v>451</v>
      </c>
      <c r="G476" s="7" t="s">
        <v>330</v>
      </c>
      <c r="H476" s="7" t="s">
        <v>330</v>
      </c>
      <c r="I476" s="7" t="s">
        <v>330</v>
      </c>
      <c r="J476" s="8" t="s">
        <v>1100</v>
      </c>
      <c r="K476" s="8" t="s">
        <v>1101</v>
      </c>
      <c r="L476" s="8" t="s">
        <v>1102</v>
      </c>
      <c r="M476" s="9" t="s">
        <v>456</v>
      </c>
      <c r="N476" s="9">
        <v>40</v>
      </c>
      <c r="O476" s="9" t="s">
        <v>462</v>
      </c>
      <c r="P476" s="10">
        <v>0</v>
      </c>
      <c r="Q476" s="10">
        <v>0.1</v>
      </c>
      <c r="R476" s="8"/>
      <c r="S476" s="9" t="s">
        <v>457</v>
      </c>
      <c r="T476" s="7" t="s">
        <v>458</v>
      </c>
    </row>
    <row r="477" spans="1:20" ht="21" thickBot="1" x14ac:dyDescent="0.3">
      <c r="A477" s="15">
        <v>155361352</v>
      </c>
      <c r="B477" s="15" t="str">
        <f>+VLOOKUP(A477,'BASE CLIENTE'!$A$2:$B$88,2,FALSE)</f>
        <v>MARIA JOSE</v>
      </c>
      <c r="C477" s="7" t="s">
        <v>83</v>
      </c>
      <c r="D477" s="7" t="s">
        <v>1095</v>
      </c>
      <c r="E477" s="7" t="s">
        <v>258</v>
      </c>
      <c r="F477" s="7" t="s">
        <v>451</v>
      </c>
      <c r="G477" s="7" t="s">
        <v>330</v>
      </c>
      <c r="H477" s="7" t="s">
        <v>330</v>
      </c>
      <c r="I477" s="7" t="s">
        <v>330</v>
      </c>
      <c r="J477" s="8" t="s">
        <v>486</v>
      </c>
      <c r="K477" s="8" t="s">
        <v>486</v>
      </c>
      <c r="L477" s="8" t="s">
        <v>486</v>
      </c>
      <c r="M477" s="9" t="s">
        <v>497</v>
      </c>
      <c r="N477" s="9">
        <v>100</v>
      </c>
      <c r="O477" s="9" t="s">
        <v>462</v>
      </c>
      <c r="P477" s="10">
        <v>1</v>
      </c>
      <c r="Q477" s="10">
        <v>0.3</v>
      </c>
      <c r="R477" s="8"/>
      <c r="S477" s="9" t="s">
        <v>457</v>
      </c>
      <c r="T477" s="7" t="s">
        <v>458</v>
      </c>
    </row>
    <row r="478" spans="1:20" ht="21" thickBot="1" x14ac:dyDescent="0.3">
      <c r="A478" s="15" t="s">
        <v>376</v>
      </c>
      <c r="B478" s="15" t="str">
        <f>+VLOOKUP(A478,'BASE CLIENTE'!$A$2:$B$88,2,FALSE)</f>
        <v xml:space="preserve">ARNALDO ANTONIO </v>
      </c>
      <c r="C478" s="7" t="s">
        <v>1103</v>
      </c>
      <c r="D478" s="7" t="s">
        <v>1104</v>
      </c>
      <c r="E478" s="7" t="s">
        <v>315</v>
      </c>
      <c r="F478" s="7" t="s">
        <v>619</v>
      </c>
      <c r="G478" s="7" t="s">
        <v>958</v>
      </c>
      <c r="H478" s="7" t="s">
        <v>1105</v>
      </c>
      <c r="I478" s="7" t="s">
        <v>325</v>
      </c>
      <c r="J478" s="8" t="s">
        <v>478</v>
      </c>
      <c r="K478" s="8" t="s">
        <v>478</v>
      </c>
      <c r="L478" s="8" t="s">
        <v>479</v>
      </c>
      <c r="M478" s="9" t="s">
        <v>497</v>
      </c>
      <c r="N478" s="9">
        <v>100</v>
      </c>
      <c r="O478" s="9" t="s">
        <v>462</v>
      </c>
      <c r="P478" s="10">
        <v>1</v>
      </c>
      <c r="Q478" s="10">
        <v>0.3</v>
      </c>
      <c r="R478" s="8"/>
      <c r="S478" s="9" t="s">
        <v>476</v>
      </c>
      <c r="T478" s="7" t="s">
        <v>529</v>
      </c>
    </row>
    <row r="479" spans="1:20" ht="21" thickBot="1" x14ac:dyDescent="0.3">
      <c r="A479" s="15" t="s">
        <v>376</v>
      </c>
      <c r="B479" s="15" t="str">
        <f>+VLOOKUP(A479,'BASE CLIENTE'!$A$2:$B$88,2,FALSE)</f>
        <v xml:space="preserve">ARNALDO ANTONIO </v>
      </c>
      <c r="C479" s="7" t="s">
        <v>1103</v>
      </c>
      <c r="D479" s="7" t="s">
        <v>1104</v>
      </c>
      <c r="E479" s="7" t="s">
        <v>315</v>
      </c>
      <c r="F479" s="7" t="s">
        <v>619</v>
      </c>
      <c r="G479" s="7" t="s">
        <v>958</v>
      </c>
      <c r="H479" s="7" t="s">
        <v>1105</v>
      </c>
      <c r="I479" s="7" t="s">
        <v>325</v>
      </c>
      <c r="J479" s="8" t="s">
        <v>486</v>
      </c>
      <c r="K479" s="8" t="s">
        <v>486</v>
      </c>
      <c r="L479" s="8" t="s">
        <v>487</v>
      </c>
      <c r="M479" s="9" t="s">
        <v>497</v>
      </c>
      <c r="N479" s="9">
        <v>100</v>
      </c>
      <c r="O479" s="9" t="s">
        <v>462</v>
      </c>
      <c r="P479" s="10">
        <v>1</v>
      </c>
      <c r="Q479" s="10">
        <v>0.3</v>
      </c>
      <c r="R479" s="8"/>
      <c r="S479" s="9" t="s">
        <v>476</v>
      </c>
      <c r="T479" s="7" t="s">
        <v>529</v>
      </c>
    </row>
    <row r="480" spans="1:20" ht="21" thickBot="1" x14ac:dyDescent="0.3">
      <c r="A480" s="15">
        <v>141302485</v>
      </c>
      <c r="B480" s="15" t="str">
        <f>+VLOOKUP(A480,'BASE CLIENTE'!$A$2:$B$88,2,FALSE)</f>
        <v>CONSTANZA ALEJANDRA</v>
      </c>
      <c r="C480" s="7" t="s">
        <v>225</v>
      </c>
      <c r="D480" s="7" t="s">
        <v>1106</v>
      </c>
      <c r="E480" s="7" t="s">
        <v>314</v>
      </c>
      <c r="F480" s="7" t="s">
        <v>619</v>
      </c>
      <c r="G480" s="7" t="s">
        <v>958</v>
      </c>
      <c r="H480" s="7" t="s">
        <v>904</v>
      </c>
      <c r="I480" s="7" t="s">
        <v>489</v>
      </c>
      <c r="J480" s="8" t="s">
        <v>478</v>
      </c>
      <c r="K480" s="8" t="s">
        <v>478</v>
      </c>
      <c r="L480" s="8" t="s">
        <v>478</v>
      </c>
      <c r="M480" s="9" t="s">
        <v>497</v>
      </c>
      <c r="N480" s="9">
        <v>100</v>
      </c>
      <c r="O480" s="9" t="s">
        <v>462</v>
      </c>
      <c r="P480" s="10">
        <v>1</v>
      </c>
      <c r="Q480" s="10">
        <v>0.3</v>
      </c>
      <c r="R480" s="8"/>
      <c r="S480" s="9" t="s">
        <v>476</v>
      </c>
      <c r="T480" s="7" t="s">
        <v>490</v>
      </c>
    </row>
    <row r="481" spans="1:20" ht="21" thickBot="1" x14ac:dyDescent="0.3">
      <c r="A481" s="15">
        <v>141302485</v>
      </c>
      <c r="B481" s="15" t="str">
        <f>+VLOOKUP(A481,'BASE CLIENTE'!$A$2:$B$88,2,FALSE)</f>
        <v>CONSTANZA ALEJANDRA</v>
      </c>
      <c r="C481" s="7" t="s">
        <v>225</v>
      </c>
      <c r="D481" s="7" t="s">
        <v>1106</v>
      </c>
      <c r="E481" s="7" t="s">
        <v>314</v>
      </c>
      <c r="F481" s="7" t="s">
        <v>619</v>
      </c>
      <c r="G481" s="7" t="s">
        <v>958</v>
      </c>
      <c r="H481" s="7" t="s">
        <v>904</v>
      </c>
      <c r="I481" s="7" t="s">
        <v>489</v>
      </c>
      <c r="J481" s="8" t="s">
        <v>486</v>
      </c>
      <c r="K481" s="8" t="s">
        <v>486</v>
      </c>
      <c r="L481" s="8" t="s">
        <v>486</v>
      </c>
      <c r="M481" s="9" t="s">
        <v>497</v>
      </c>
      <c r="N481" s="9">
        <v>100</v>
      </c>
      <c r="O481" s="9" t="s">
        <v>462</v>
      </c>
      <c r="P481" s="10">
        <v>1</v>
      </c>
      <c r="Q481" s="10">
        <v>0.3</v>
      </c>
      <c r="R481" s="8"/>
      <c r="S481" s="9" t="s">
        <v>476</v>
      </c>
      <c r="T481" s="7" t="s">
        <v>490</v>
      </c>
    </row>
    <row r="482" spans="1:20" ht="21" thickBot="1" x14ac:dyDescent="0.3">
      <c r="A482" s="15">
        <v>259363608</v>
      </c>
      <c r="B482" s="15" t="str">
        <f>+VLOOKUP(A482,'BASE CLIENTE'!$A$2:$B$88,2,FALSE)</f>
        <v>JUAN MANUEL</v>
      </c>
      <c r="C482" s="7" t="s">
        <v>220</v>
      </c>
      <c r="D482" s="7" t="s">
        <v>1107</v>
      </c>
      <c r="E482" s="7" t="s">
        <v>312</v>
      </c>
      <c r="F482" s="7" t="s">
        <v>619</v>
      </c>
      <c r="G482" s="7" t="s">
        <v>958</v>
      </c>
      <c r="H482" s="7" t="s">
        <v>904</v>
      </c>
      <c r="I482" s="7" t="s">
        <v>489</v>
      </c>
      <c r="J482" s="8" t="s">
        <v>478</v>
      </c>
      <c r="K482" s="8" t="s">
        <v>478</v>
      </c>
      <c r="L482" s="8" t="s">
        <v>479</v>
      </c>
      <c r="M482" s="9" t="s">
        <v>497</v>
      </c>
      <c r="N482" s="9">
        <v>100</v>
      </c>
      <c r="O482" s="9" t="s">
        <v>462</v>
      </c>
      <c r="P482" s="10">
        <v>1</v>
      </c>
      <c r="Q482" s="10">
        <v>0.3</v>
      </c>
      <c r="R482" s="8"/>
      <c r="S482" s="9" t="s">
        <v>457</v>
      </c>
      <c r="T482" s="7" t="s">
        <v>682</v>
      </c>
    </row>
    <row r="483" spans="1:20" ht="31" thickBot="1" x14ac:dyDescent="0.3">
      <c r="A483" s="15">
        <v>259363608</v>
      </c>
      <c r="B483" s="15" t="str">
        <f>+VLOOKUP(A483,'BASE CLIENTE'!$A$2:$B$88,2,FALSE)</f>
        <v>JUAN MANUEL</v>
      </c>
      <c r="C483" s="7" t="s">
        <v>220</v>
      </c>
      <c r="D483" s="7" t="s">
        <v>1107</v>
      </c>
      <c r="E483" s="7" t="s">
        <v>312</v>
      </c>
      <c r="F483" s="7" t="s">
        <v>619</v>
      </c>
      <c r="G483" s="7" t="s">
        <v>958</v>
      </c>
      <c r="H483" s="7" t="s">
        <v>904</v>
      </c>
      <c r="I483" s="7" t="s">
        <v>489</v>
      </c>
      <c r="J483" s="8" t="s">
        <v>491</v>
      </c>
      <c r="K483" s="8" t="s">
        <v>492</v>
      </c>
      <c r="L483" s="8" t="s">
        <v>514</v>
      </c>
      <c r="M483" s="9" t="s">
        <v>456</v>
      </c>
      <c r="N483" s="9">
        <v>100</v>
      </c>
      <c r="O483" s="9" t="s">
        <v>462</v>
      </c>
      <c r="P483" s="10">
        <v>0</v>
      </c>
      <c r="Q483" s="10">
        <v>0.1</v>
      </c>
      <c r="R483" s="8"/>
      <c r="S483" s="9" t="s">
        <v>457</v>
      </c>
      <c r="T483" s="7" t="s">
        <v>682</v>
      </c>
    </row>
    <row r="484" spans="1:20" ht="71" thickBot="1" x14ac:dyDescent="0.3">
      <c r="A484" s="15">
        <v>259363608</v>
      </c>
      <c r="B484" s="15" t="str">
        <f>+VLOOKUP(A484,'BASE CLIENTE'!$A$2:$B$88,2,FALSE)</f>
        <v>JUAN MANUEL</v>
      </c>
      <c r="C484" s="7" t="s">
        <v>220</v>
      </c>
      <c r="D484" s="7" t="s">
        <v>1107</v>
      </c>
      <c r="E484" s="7" t="s">
        <v>312</v>
      </c>
      <c r="F484" s="7" t="s">
        <v>619</v>
      </c>
      <c r="G484" s="7" t="s">
        <v>958</v>
      </c>
      <c r="H484" s="7" t="s">
        <v>904</v>
      </c>
      <c r="I484" s="7" t="s">
        <v>489</v>
      </c>
      <c r="J484" s="8" t="s">
        <v>584</v>
      </c>
      <c r="K484" s="8" t="s">
        <v>637</v>
      </c>
      <c r="L484" s="8" t="s">
        <v>496</v>
      </c>
      <c r="M484" s="9" t="s">
        <v>497</v>
      </c>
      <c r="N484" s="9">
        <v>90</v>
      </c>
      <c r="O484" s="9" t="s">
        <v>462</v>
      </c>
      <c r="P484" s="10">
        <v>0</v>
      </c>
      <c r="Q484" s="10">
        <v>0.15</v>
      </c>
      <c r="R484" s="8"/>
      <c r="S484" s="9" t="s">
        <v>457</v>
      </c>
      <c r="T484" s="7" t="s">
        <v>682</v>
      </c>
    </row>
    <row r="485" spans="1:20" ht="21" thickBot="1" x14ac:dyDescent="0.3">
      <c r="A485" s="15">
        <v>259363608</v>
      </c>
      <c r="B485" s="15" t="str">
        <f>+VLOOKUP(A485,'BASE CLIENTE'!$A$2:$B$88,2,FALSE)</f>
        <v>JUAN MANUEL</v>
      </c>
      <c r="C485" s="7" t="s">
        <v>220</v>
      </c>
      <c r="D485" s="7" t="s">
        <v>1107</v>
      </c>
      <c r="E485" s="7" t="s">
        <v>312</v>
      </c>
      <c r="F485" s="7" t="s">
        <v>619</v>
      </c>
      <c r="G485" s="7" t="s">
        <v>958</v>
      </c>
      <c r="H485" s="7" t="s">
        <v>904</v>
      </c>
      <c r="I485" s="7" t="s">
        <v>489</v>
      </c>
      <c r="J485" s="8" t="s">
        <v>486</v>
      </c>
      <c r="K485" s="8" t="s">
        <v>486</v>
      </c>
      <c r="L485" s="8" t="s">
        <v>487</v>
      </c>
      <c r="M485" s="9" t="s">
        <v>497</v>
      </c>
      <c r="N485" s="9">
        <v>100</v>
      </c>
      <c r="O485" s="9" t="s">
        <v>462</v>
      </c>
      <c r="P485" s="10">
        <v>1</v>
      </c>
      <c r="Q485" s="10">
        <v>0.3</v>
      </c>
      <c r="R485" s="8"/>
      <c r="S485" s="9" t="s">
        <v>457</v>
      </c>
      <c r="T485" s="7" t="s">
        <v>682</v>
      </c>
    </row>
    <row r="486" spans="1:20" ht="71" thickBot="1" x14ac:dyDescent="0.3">
      <c r="A486" s="15">
        <v>259363608</v>
      </c>
      <c r="B486" s="15" t="str">
        <f>+VLOOKUP(A486,'BASE CLIENTE'!$A$2:$B$88,2,FALSE)</f>
        <v>JUAN MANUEL</v>
      </c>
      <c r="C486" s="7" t="s">
        <v>220</v>
      </c>
      <c r="D486" s="7" t="s">
        <v>1107</v>
      </c>
      <c r="E486" s="7" t="s">
        <v>312</v>
      </c>
      <c r="F486" s="7" t="s">
        <v>619</v>
      </c>
      <c r="G486" s="7" t="s">
        <v>958</v>
      </c>
      <c r="H486" s="7" t="s">
        <v>904</v>
      </c>
      <c r="I486" s="7" t="s">
        <v>489</v>
      </c>
      <c r="J486" s="8" t="s">
        <v>498</v>
      </c>
      <c r="K486" s="8" t="s">
        <v>499</v>
      </c>
      <c r="L486" s="8" t="s">
        <v>500</v>
      </c>
      <c r="M486" s="9" t="s">
        <v>501</v>
      </c>
      <c r="N486" s="9">
        <v>85</v>
      </c>
      <c r="O486" s="9" t="s">
        <v>462</v>
      </c>
      <c r="P486" s="10">
        <v>0</v>
      </c>
      <c r="Q486" s="10">
        <v>0.15</v>
      </c>
      <c r="R486" s="8"/>
      <c r="S486" s="9" t="s">
        <v>457</v>
      </c>
      <c r="T486" s="7" t="s">
        <v>682</v>
      </c>
    </row>
    <row r="487" spans="1:20" ht="21" thickBot="1" x14ac:dyDescent="0.3">
      <c r="A487" s="15">
        <v>82950516</v>
      </c>
      <c r="B487" s="15" t="str">
        <f>+VLOOKUP(A487,'BASE CLIENTE'!$A$2:$B$88,2,FALSE)</f>
        <v>MARCELO PATRICIO</v>
      </c>
      <c r="C487" s="7" t="s">
        <v>222</v>
      </c>
      <c r="D487" s="7" t="s">
        <v>1108</v>
      </c>
      <c r="E487" s="7" t="s">
        <v>313</v>
      </c>
      <c r="F487" s="7" t="s">
        <v>619</v>
      </c>
      <c r="G487" s="7" t="s">
        <v>958</v>
      </c>
      <c r="H487" s="7" t="s">
        <v>904</v>
      </c>
      <c r="I487" s="7" t="s">
        <v>489</v>
      </c>
      <c r="J487" s="8" t="s">
        <v>478</v>
      </c>
      <c r="K487" s="8" t="s">
        <v>478</v>
      </c>
      <c r="L487" s="8" t="s">
        <v>479</v>
      </c>
      <c r="M487" s="9" t="s">
        <v>497</v>
      </c>
      <c r="N487" s="9">
        <v>100</v>
      </c>
      <c r="O487" s="9" t="s">
        <v>462</v>
      </c>
      <c r="P487" s="10">
        <v>1</v>
      </c>
      <c r="Q487" s="10">
        <v>0.3</v>
      </c>
      <c r="R487" s="8"/>
      <c r="S487" s="9" t="s">
        <v>476</v>
      </c>
      <c r="T487" s="7" t="s">
        <v>490</v>
      </c>
    </row>
    <row r="488" spans="1:20" ht="21" thickBot="1" x14ac:dyDescent="0.3">
      <c r="A488" s="15">
        <v>82950516</v>
      </c>
      <c r="B488" s="15" t="str">
        <f>+VLOOKUP(A488,'BASE CLIENTE'!$A$2:$B$88,2,FALSE)</f>
        <v>MARCELO PATRICIO</v>
      </c>
      <c r="C488" s="7" t="s">
        <v>222</v>
      </c>
      <c r="D488" s="7" t="s">
        <v>1108</v>
      </c>
      <c r="E488" s="7" t="s">
        <v>313</v>
      </c>
      <c r="F488" s="7" t="s">
        <v>619</v>
      </c>
      <c r="G488" s="7" t="s">
        <v>958</v>
      </c>
      <c r="H488" s="7" t="s">
        <v>904</v>
      </c>
      <c r="I488" s="7" t="s">
        <v>489</v>
      </c>
      <c r="J488" s="8" t="s">
        <v>486</v>
      </c>
      <c r="K488" s="8" t="s">
        <v>486</v>
      </c>
      <c r="L488" s="8" t="s">
        <v>487</v>
      </c>
      <c r="M488" s="9" t="s">
        <v>497</v>
      </c>
      <c r="N488" s="9">
        <v>100</v>
      </c>
      <c r="O488" s="9" t="s">
        <v>462</v>
      </c>
      <c r="P488" s="10">
        <v>1</v>
      </c>
      <c r="Q488" s="10">
        <v>0.3</v>
      </c>
      <c r="R488" s="8"/>
      <c r="S488" s="9" t="s">
        <v>476</v>
      </c>
      <c r="T488" s="7" t="s">
        <v>490</v>
      </c>
    </row>
    <row r="489" spans="1:20" ht="21" thickBot="1" x14ac:dyDescent="0.3">
      <c r="A489" s="15">
        <v>179643634</v>
      </c>
      <c r="B489" s="15" t="str">
        <f>+VLOOKUP(A489,'BASE CLIENTE'!$A$2:$B$88,2,FALSE)</f>
        <v>VICTOR HUGO</v>
      </c>
      <c r="C489" s="7" t="s">
        <v>217</v>
      </c>
      <c r="D489" s="7" t="s">
        <v>1109</v>
      </c>
      <c r="E489" s="7" t="s">
        <v>311</v>
      </c>
      <c r="F489" s="7" t="s">
        <v>619</v>
      </c>
      <c r="G489" s="7" t="s">
        <v>1110</v>
      </c>
      <c r="H489" s="7" t="s">
        <v>904</v>
      </c>
      <c r="I489" s="7" t="s">
        <v>354</v>
      </c>
      <c r="J489" s="8" t="s">
        <v>478</v>
      </c>
      <c r="K489" s="8" t="s">
        <v>478</v>
      </c>
      <c r="L489" s="8" t="s">
        <v>479</v>
      </c>
      <c r="M489" s="9" t="s">
        <v>497</v>
      </c>
      <c r="N489" s="9">
        <v>100</v>
      </c>
      <c r="O489" s="9" t="s">
        <v>462</v>
      </c>
      <c r="P489" s="10">
        <v>1</v>
      </c>
      <c r="Q489" s="10">
        <v>0.3</v>
      </c>
      <c r="R489" s="8"/>
      <c r="S489" s="9" t="s">
        <v>457</v>
      </c>
      <c r="T489" s="7" t="s">
        <v>828</v>
      </c>
    </row>
    <row r="490" spans="1:20" ht="21" thickBot="1" x14ac:dyDescent="0.3">
      <c r="A490" s="15">
        <v>179643634</v>
      </c>
      <c r="B490" s="15" t="str">
        <f>+VLOOKUP(A490,'BASE CLIENTE'!$A$2:$B$88,2,FALSE)</f>
        <v>VICTOR HUGO</v>
      </c>
      <c r="C490" s="7" t="s">
        <v>217</v>
      </c>
      <c r="D490" s="7" t="s">
        <v>1109</v>
      </c>
      <c r="E490" s="7" t="s">
        <v>311</v>
      </c>
      <c r="F490" s="7" t="s">
        <v>619</v>
      </c>
      <c r="G490" s="7" t="s">
        <v>1110</v>
      </c>
      <c r="H490" s="7" t="s">
        <v>904</v>
      </c>
      <c r="I490" s="7" t="s">
        <v>354</v>
      </c>
      <c r="J490" s="8" t="s">
        <v>486</v>
      </c>
      <c r="K490" s="8" t="s">
        <v>486</v>
      </c>
      <c r="L490" s="8" t="s">
        <v>487</v>
      </c>
      <c r="M490" s="9" t="s">
        <v>497</v>
      </c>
      <c r="N490" s="9">
        <v>100</v>
      </c>
      <c r="O490" s="9" t="s">
        <v>462</v>
      </c>
      <c r="P490" s="10">
        <v>1</v>
      </c>
      <c r="Q490" s="10">
        <v>0.3</v>
      </c>
      <c r="R490" s="8"/>
      <c r="S490" s="9" t="s">
        <v>457</v>
      </c>
      <c r="T490" s="7" t="s">
        <v>828</v>
      </c>
    </row>
    <row r="491" spans="1:20" ht="51" thickBot="1" x14ac:dyDescent="0.3">
      <c r="A491" s="15">
        <v>179643634</v>
      </c>
      <c r="B491" s="15" t="str">
        <f>+VLOOKUP(A491,'BASE CLIENTE'!$A$2:$B$88,2,FALSE)</f>
        <v>VICTOR HUGO</v>
      </c>
      <c r="C491" s="7" t="s">
        <v>217</v>
      </c>
      <c r="D491" s="7" t="s">
        <v>1109</v>
      </c>
      <c r="E491" s="7" t="s">
        <v>311</v>
      </c>
      <c r="F491" s="7" t="s">
        <v>619</v>
      </c>
      <c r="G491" s="7" t="s">
        <v>1110</v>
      </c>
      <c r="H491" s="7" t="s">
        <v>904</v>
      </c>
      <c r="I491" s="7" t="s">
        <v>354</v>
      </c>
      <c r="J491" s="8" t="s">
        <v>1111</v>
      </c>
      <c r="K491" s="8" t="s">
        <v>1112</v>
      </c>
      <c r="L491" s="8" t="s">
        <v>1113</v>
      </c>
      <c r="M491" s="9" t="s">
        <v>456</v>
      </c>
      <c r="N491" s="9">
        <v>100</v>
      </c>
      <c r="O491" s="9" t="s">
        <v>442</v>
      </c>
      <c r="P491" s="10">
        <v>0</v>
      </c>
      <c r="Q491" s="10">
        <v>0.1</v>
      </c>
      <c r="R491" s="8"/>
      <c r="S491" s="9" t="s">
        <v>457</v>
      </c>
      <c r="T491" s="7" t="s">
        <v>828</v>
      </c>
    </row>
    <row r="492" spans="1:20" ht="51" thickBot="1" x14ac:dyDescent="0.3">
      <c r="A492" s="15">
        <v>179643634</v>
      </c>
      <c r="B492" s="15" t="str">
        <f>+VLOOKUP(A492,'BASE CLIENTE'!$A$2:$B$88,2,FALSE)</f>
        <v>VICTOR HUGO</v>
      </c>
      <c r="C492" s="7" t="s">
        <v>217</v>
      </c>
      <c r="D492" s="7" t="s">
        <v>1109</v>
      </c>
      <c r="E492" s="7" t="s">
        <v>311</v>
      </c>
      <c r="F492" s="7" t="s">
        <v>619</v>
      </c>
      <c r="G492" s="7" t="s">
        <v>1110</v>
      </c>
      <c r="H492" s="7" t="s">
        <v>904</v>
      </c>
      <c r="I492" s="7" t="s">
        <v>354</v>
      </c>
      <c r="J492" s="8" t="s">
        <v>1114</v>
      </c>
      <c r="K492" s="8" t="s">
        <v>1115</v>
      </c>
      <c r="L492" s="8" t="s">
        <v>831</v>
      </c>
      <c r="M492" s="9" t="s">
        <v>456</v>
      </c>
      <c r="N492" s="9">
        <v>100</v>
      </c>
      <c r="O492" s="9" t="s">
        <v>462</v>
      </c>
      <c r="P492" s="10">
        <v>0</v>
      </c>
      <c r="Q492" s="10">
        <v>0.15</v>
      </c>
      <c r="R492" s="8"/>
      <c r="S492" s="9" t="s">
        <v>457</v>
      </c>
      <c r="T492" s="7" t="s">
        <v>828</v>
      </c>
    </row>
    <row r="493" spans="1:20" ht="51" thickBot="1" x14ac:dyDescent="0.3">
      <c r="A493" s="15">
        <v>179643634</v>
      </c>
      <c r="B493" s="15" t="str">
        <f>+VLOOKUP(A493,'BASE CLIENTE'!$A$2:$B$88,2,FALSE)</f>
        <v>VICTOR HUGO</v>
      </c>
      <c r="C493" s="7" t="s">
        <v>217</v>
      </c>
      <c r="D493" s="7" t="s">
        <v>1109</v>
      </c>
      <c r="E493" s="7" t="s">
        <v>311</v>
      </c>
      <c r="F493" s="7" t="s">
        <v>619</v>
      </c>
      <c r="G493" s="7" t="s">
        <v>1110</v>
      </c>
      <c r="H493" s="7" t="s">
        <v>904</v>
      </c>
      <c r="I493" s="7" t="s">
        <v>354</v>
      </c>
      <c r="J493" s="8" t="s">
        <v>835</v>
      </c>
      <c r="K493" s="8" t="s">
        <v>1116</v>
      </c>
      <c r="L493" s="8" t="s">
        <v>837</v>
      </c>
      <c r="M493" s="9" t="s">
        <v>456</v>
      </c>
      <c r="N493" s="9">
        <v>100</v>
      </c>
      <c r="O493" s="9" t="s">
        <v>442</v>
      </c>
      <c r="P493" s="10">
        <v>0</v>
      </c>
      <c r="Q493" s="10">
        <v>0.15</v>
      </c>
      <c r="R493" s="8"/>
      <c r="S493" s="9" t="s">
        <v>457</v>
      </c>
      <c r="T493" s="7" t="s">
        <v>828</v>
      </c>
    </row>
  </sheetData>
  <autoFilter ref="A2:AA493" xr:uid="{F095F82C-1EB1-460D-939F-EBF168224EAF}"/>
  <mergeCells count="16">
    <mergeCell ref="G1:G2"/>
    <mergeCell ref="A1:A2"/>
    <mergeCell ref="C1:C2"/>
    <mergeCell ref="D1:D2"/>
    <mergeCell ref="E1:E2"/>
    <mergeCell ref="F1:F2"/>
    <mergeCell ref="Q1:Q2"/>
    <mergeCell ref="R1:R2"/>
    <mergeCell ref="S1:S2"/>
    <mergeCell ref="T1:T2"/>
    <mergeCell ref="H1:H2"/>
    <mergeCell ref="I1:I2"/>
    <mergeCell ref="J1:J2"/>
    <mergeCell ref="K1:K2"/>
    <mergeCell ref="L1:L2"/>
    <mergeCell ref="P1:P2"/>
  </mergeCells>
  <conditionalFormatting sqref="A286:A290">
    <cfRule type="expression" dxfId="196" priority="2">
      <formula>CELL("DIRECCION")=ADDRESS(ROW(),COLUMN())</formula>
    </cfRule>
  </conditionalFormatting>
  <conditionalFormatting sqref="D43:D47">
    <cfRule type="expression" dxfId="195" priority="1">
      <formula>CELL("DIRECCION")=ADDRESS(ROW(),COLUMN())</formula>
    </cfRule>
  </conditionalFormatting>
  <pageMargins left="0.7" right="0.7" top="0.75" bottom="0.75" header="0.3" footer="0.3"/>
  <pageSetup paperSize="9" orientation="portrait" horizontalDpi="360" verticalDpi="360"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9602C-DBBD-4B04-A430-91B5DB1D777C}">
  <dimension ref="A1:AB318"/>
  <sheetViews>
    <sheetView topLeftCell="J1" zoomScale="60" zoomScaleNormal="60" workbookViewId="0">
      <selection activeCell="L5" sqref="L5"/>
    </sheetView>
  </sheetViews>
  <sheetFormatPr baseColWidth="10" defaultColWidth="11.453125" defaultRowHeight="10.5" x14ac:dyDescent="0.25"/>
  <cols>
    <col min="1" max="1" width="14.7265625" style="44" bestFit="1" customWidth="1"/>
    <col min="2" max="2" width="16.7265625" style="44" customWidth="1"/>
    <col min="3" max="3" width="19.1796875" style="1" bestFit="1" customWidth="1"/>
    <col min="4" max="4" width="20.26953125" style="1" bestFit="1" customWidth="1"/>
    <col min="5" max="5" width="25" style="1" bestFit="1" customWidth="1"/>
    <col min="6" max="6" width="13" style="1" bestFit="1" customWidth="1"/>
    <col min="7" max="8" width="32.81640625" style="1" bestFit="1" customWidth="1"/>
    <col min="9" max="9" width="54.54296875" style="1" bestFit="1" customWidth="1"/>
    <col min="10" max="12" width="45.81640625" style="1" bestFit="1" customWidth="1"/>
    <col min="13" max="13" width="7" style="1" bestFit="1" customWidth="1"/>
    <col min="14" max="14" width="9.81640625" style="1" bestFit="1" customWidth="1"/>
    <col min="15" max="15" width="8.7265625" style="1" bestFit="1" customWidth="1"/>
    <col min="16" max="16" width="10.7265625" style="1" bestFit="1" customWidth="1"/>
    <col min="17" max="17" width="8.26953125" style="53" bestFit="1" customWidth="1"/>
    <col min="18" max="18" width="13.54296875" style="50" bestFit="1" customWidth="1"/>
    <col min="19" max="19" width="13.54296875" style="56" customWidth="1"/>
    <col min="20" max="20" width="8.81640625" style="1" bestFit="1" customWidth="1"/>
    <col min="21" max="21" width="36.54296875" style="1" bestFit="1" customWidth="1"/>
    <col min="22" max="22" width="11.453125" style="1"/>
    <col min="23" max="23" width="16.54296875" style="1" bestFit="1" customWidth="1"/>
    <col min="24" max="24" width="17.81640625" style="1" bestFit="1" customWidth="1"/>
    <col min="25" max="25" width="11.453125" style="1"/>
    <col min="26" max="26" width="16.54296875" style="1" bestFit="1" customWidth="1"/>
    <col min="27" max="27" width="17.81640625" style="1" bestFit="1" customWidth="1"/>
    <col min="28" max="16384" width="11.453125" style="1"/>
  </cols>
  <sheetData>
    <row r="1" spans="1:25" ht="14.5" x14ac:dyDescent="0.35">
      <c r="A1" s="60" t="s">
        <v>434</v>
      </c>
      <c r="B1" s="12"/>
      <c r="C1" s="58" t="s">
        <v>1</v>
      </c>
      <c r="D1" s="58" t="s">
        <v>435</v>
      </c>
      <c r="E1" s="58" t="s">
        <v>436</v>
      </c>
      <c r="F1" s="58" t="s">
        <v>437</v>
      </c>
      <c r="G1" s="58" t="s">
        <v>438</v>
      </c>
      <c r="H1" s="58" t="s">
        <v>439</v>
      </c>
      <c r="I1" s="58" t="s">
        <v>316</v>
      </c>
      <c r="J1" s="58" t="s">
        <v>426</v>
      </c>
      <c r="K1" s="58" t="s">
        <v>440</v>
      </c>
      <c r="L1" s="58" t="s">
        <v>428</v>
      </c>
      <c r="M1" s="5" t="s">
        <v>441</v>
      </c>
      <c r="N1" s="5" t="s">
        <v>442</v>
      </c>
      <c r="O1" s="5" t="s">
        <v>443</v>
      </c>
      <c r="P1" s="58" t="s">
        <v>429</v>
      </c>
      <c r="Q1" s="62" t="s">
        <v>430</v>
      </c>
      <c r="R1" s="64" t="s">
        <v>1132</v>
      </c>
      <c r="S1" s="66" t="s">
        <v>1133</v>
      </c>
      <c r="T1" s="58" t="s">
        <v>445</v>
      </c>
      <c r="U1" s="58" t="s">
        <v>446</v>
      </c>
      <c r="W1"/>
      <c r="X1"/>
      <c r="Y1"/>
    </row>
    <row r="2" spans="1:25" ht="20.5" thickBot="1" x14ac:dyDescent="0.4">
      <c r="A2" s="61"/>
      <c r="B2" s="14" t="s">
        <v>1131</v>
      </c>
      <c r="C2" s="59"/>
      <c r="D2" s="59"/>
      <c r="E2" s="59"/>
      <c r="F2" s="59"/>
      <c r="G2" s="59"/>
      <c r="H2" s="59"/>
      <c r="I2" s="59"/>
      <c r="J2" s="59"/>
      <c r="K2" s="59"/>
      <c r="L2" s="59"/>
      <c r="M2" s="6" t="s">
        <v>447</v>
      </c>
      <c r="N2" s="6" t="s">
        <v>447</v>
      </c>
      <c r="O2" s="6" t="s">
        <v>447</v>
      </c>
      <c r="P2" s="59"/>
      <c r="Q2" s="63"/>
      <c r="R2" s="65"/>
      <c r="S2" s="67"/>
      <c r="T2" s="59"/>
      <c r="U2" s="59"/>
      <c r="W2"/>
      <c r="X2"/>
      <c r="Y2"/>
    </row>
    <row r="3" spans="1:25" ht="42" thickBot="1" x14ac:dyDescent="0.4">
      <c r="A3" s="15">
        <v>134917695</v>
      </c>
      <c r="B3" s="15" t="s">
        <v>95</v>
      </c>
      <c r="C3" s="7" t="s">
        <v>95</v>
      </c>
      <c r="D3" s="7" t="s">
        <v>472</v>
      </c>
      <c r="E3" s="7" t="s">
        <v>450</v>
      </c>
      <c r="F3" s="7" t="s">
        <v>451</v>
      </c>
      <c r="G3" s="7" t="s">
        <v>332</v>
      </c>
      <c r="H3" s="7" t="s">
        <v>332</v>
      </c>
      <c r="I3" s="7" t="s">
        <v>332</v>
      </c>
      <c r="J3" s="8" t="s">
        <v>473</v>
      </c>
      <c r="K3" s="8" t="s">
        <v>474</v>
      </c>
      <c r="L3" s="8" t="s">
        <v>475</v>
      </c>
      <c r="M3" s="9" t="s">
        <v>456</v>
      </c>
      <c r="N3" s="9">
        <v>90</v>
      </c>
      <c r="O3" s="9" t="s">
        <v>462</v>
      </c>
      <c r="P3" s="10">
        <v>0</v>
      </c>
      <c r="Q3" s="10">
        <v>0.15</v>
      </c>
      <c r="R3" s="51">
        <f>ROUND(((Q3*100)/40)*100,0)</f>
        <v>38</v>
      </c>
      <c r="S3" s="54">
        <v>38</v>
      </c>
      <c r="T3" s="9" t="s">
        <v>476</v>
      </c>
      <c r="U3" s="7" t="s">
        <v>477</v>
      </c>
      <c r="W3"/>
      <c r="X3"/>
      <c r="Y3"/>
    </row>
    <row r="4" spans="1:25" ht="42" thickBot="1" x14ac:dyDescent="0.4">
      <c r="A4" s="15">
        <v>134917695</v>
      </c>
      <c r="B4" s="15" t="s">
        <v>95</v>
      </c>
      <c r="C4" s="7" t="s">
        <v>95</v>
      </c>
      <c r="D4" s="7" t="s">
        <v>472</v>
      </c>
      <c r="E4" s="7" t="s">
        <v>450</v>
      </c>
      <c r="F4" s="7" t="s">
        <v>451</v>
      </c>
      <c r="G4" s="7" t="s">
        <v>332</v>
      </c>
      <c r="H4" s="7" t="s">
        <v>332</v>
      </c>
      <c r="I4" s="7" t="s">
        <v>332</v>
      </c>
      <c r="J4" s="8" t="s">
        <v>480</v>
      </c>
      <c r="K4" s="8" t="s">
        <v>481</v>
      </c>
      <c r="L4" s="8" t="s">
        <v>482</v>
      </c>
      <c r="M4" s="9" t="s">
        <v>456</v>
      </c>
      <c r="N4" s="9">
        <v>90</v>
      </c>
      <c r="O4" s="9" t="s">
        <v>462</v>
      </c>
      <c r="P4" s="10">
        <v>0</v>
      </c>
      <c r="Q4" s="10">
        <v>0.1</v>
      </c>
      <c r="R4" s="51">
        <f t="shared" ref="R4:R67" si="0">ROUND(((Q4*100)/40)*100,0)</f>
        <v>25</v>
      </c>
      <c r="S4" s="54">
        <v>24</v>
      </c>
      <c r="T4" s="9" t="s">
        <v>476</v>
      </c>
      <c r="U4" s="7" t="s">
        <v>477</v>
      </c>
      <c r="W4"/>
      <c r="X4"/>
      <c r="Y4"/>
    </row>
    <row r="5" spans="1:25" ht="32" thickBot="1" x14ac:dyDescent="0.4">
      <c r="A5" s="15">
        <v>134917695</v>
      </c>
      <c r="B5" s="15" t="s">
        <v>95</v>
      </c>
      <c r="C5" s="7" t="s">
        <v>95</v>
      </c>
      <c r="D5" s="7" t="s">
        <v>472</v>
      </c>
      <c r="E5" s="7" t="s">
        <v>450</v>
      </c>
      <c r="F5" s="7" t="s">
        <v>451</v>
      </c>
      <c r="G5" s="7" t="s">
        <v>332</v>
      </c>
      <c r="H5" s="7" t="s">
        <v>332</v>
      </c>
      <c r="I5" s="7" t="s">
        <v>332</v>
      </c>
      <c r="J5" s="8" t="s">
        <v>483</v>
      </c>
      <c r="K5" s="8" t="s">
        <v>484</v>
      </c>
      <c r="L5" s="8" t="s">
        <v>485</v>
      </c>
      <c r="M5" s="9" t="s">
        <v>456</v>
      </c>
      <c r="N5" s="9">
        <v>100</v>
      </c>
      <c r="O5" s="9" t="s">
        <v>462</v>
      </c>
      <c r="P5" s="10">
        <v>0</v>
      </c>
      <c r="Q5" s="10">
        <v>0.15</v>
      </c>
      <c r="R5" s="51">
        <f t="shared" si="0"/>
        <v>38</v>
      </c>
      <c r="S5" s="54">
        <v>38</v>
      </c>
      <c r="T5" s="9" t="s">
        <v>476</v>
      </c>
      <c r="U5" s="7" t="s">
        <v>477</v>
      </c>
      <c r="W5"/>
      <c r="X5"/>
      <c r="Y5"/>
    </row>
    <row r="6" spans="1:25" ht="33.75" customHeight="1" thickBot="1" x14ac:dyDescent="0.3">
      <c r="A6" s="15">
        <v>157359940</v>
      </c>
      <c r="B6" s="15" t="s">
        <v>204</v>
      </c>
      <c r="C6" s="7" t="s">
        <v>204</v>
      </c>
      <c r="D6" s="7" t="s">
        <v>990</v>
      </c>
      <c r="E6" s="7" t="s">
        <v>306</v>
      </c>
      <c r="F6" s="7" t="s">
        <v>619</v>
      </c>
      <c r="G6" s="7" t="s">
        <v>958</v>
      </c>
      <c r="H6" s="7" t="s">
        <v>904</v>
      </c>
      <c r="I6" s="7" t="s">
        <v>489</v>
      </c>
      <c r="J6" s="8" t="s">
        <v>491</v>
      </c>
      <c r="K6" s="8" t="s">
        <v>492</v>
      </c>
      <c r="L6" s="8" t="s">
        <v>514</v>
      </c>
      <c r="M6" s="9" t="s">
        <v>456</v>
      </c>
      <c r="N6" s="9">
        <v>100</v>
      </c>
      <c r="O6" s="9" t="s">
        <v>462</v>
      </c>
      <c r="P6" s="10">
        <v>0</v>
      </c>
      <c r="Q6" s="10">
        <v>0.15</v>
      </c>
      <c r="R6" s="51">
        <f t="shared" si="0"/>
        <v>38</v>
      </c>
      <c r="S6" s="54">
        <v>38</v>
      </c>
      <c r="T6" s="9" t="s">
        <v>476</v>
      </c>
      <c r="U6" s="7" t="s">
        <v>839</v>
      </c>
    </row>
    <row r="7" spans="1:25" ht="86.25" customHeight="1" thickBot="1" x14ac:dyDescent="0.3">
      <c r="A7" s="15">
        <v>157359940</v>
      </c>
      <c r="B7" s="15" t="s">
        <v>204</v>
      </c>
      <c r="C7" s="7" t="s">
        <v>204</v>
      </c>
      <c r="D7" s="7" t="s">
        <v>990</v>
      </c>
      <c r="E7" s="7" t="s">
        <v>306</v>
      </c>
      <c r="F7" s="7" t="s">
        <v>619</v>
      </c>
      <c r="G7" s="7" t="s">
        <v>958</v>
      </c>
      <c r="H7" s="7" t="s">
        <v>904</v>
      </c>
      <c r="I7" s="7" t="s">
        <v>489</v>
      </c>
      <c r="J7" s="8" t="s">
        <v>494</v>
      </c>
      <c r="K7" s="8" t="s">
        <v>840</v>
      </c>
      <c r="L7" s="8" t="s">
        <v>620</v>
      </c>
      <c r="M7" s="9" t="s">
        <v>497</v>
      </c>
      <c r="N7" s="9">
        <v>2</v>
      </c>
      <c r="O7" s="9" t="s">
        <v>442</v>
      </c>
      <c r="P7" s="10">
        <v>0.01</v>
      </c>
      <c r="Q7" s="10">
        <v>0.1</v>
      </c>
      <c r="R7" s="51">
        <f t="shared" si="0"/>
        <v>25</v>
      </c>
      <c r="S7" s="54">
        <v>24</v>
      </c>
      <c r="T7" s="9" t="s">
        <v>476</v>
      </c>
      <c r="U7" s="7" t="s">
        <v>839</v>
      </c>
    </row>
    <row r="8" spans="1:25" ht="86.25" customHeight="1" thickBot="1" x14ac:dyDescent="0.3">
      <c r="A8" s="15">
        <v>157359940</v>
      </c>
      <c r="B8" s="15" t="s">
        <v>204</v>
      </c>
      <c r="C8" s="7" t="s">
        <v>204</v>
      </c>
      <c r="D8" s="7" t="s">
        <v>990</v>
      </c>
      <c r="E8" s="7" t="s">
        <v>306</v>
      </c>
      <c r="F8" s="7" t="s">
        <v>619</v>
      </c>
      <c r="G8" s="7" t="s">
        <v>958</v>
      </c>
      <c r="H8" s="7" t="s">
        <v>904</v>
      </c>
      <c r="I8" s="7" t="s">
        <v>489</v>
      </c>
      <c r="J8" s="8" t="s">
        <v>498</v>
      </c>
      <c r="K8" s="8" t="s">
        <v>841</v>
      </c>
      <c r="L8" s="8" t="s">
        <v>842</v>
      </c>
      <c r="M8" s="9" t="s">
        <v>497</v>
      </c>
      <c r="N8" s="9">
        <v>45</v>
      </c>
      <c r="O8" s="9" t="s">
        <v>462</v>
      </c>
      <c r="P8" s="10">
        <v>0.01</v>
      </c>
      <c r="Q8" s="10">
        <v>0.15</v>
      </c>
      <c r="R8" s="51">
        <f t="shared" si="0"/>
        <v>38</v>
      </c>
      <c r="S8" s="54">
        <v>38</v>
      </c>
      <c r="T8" s="9" t="s">
        <v>476</v>
      </c>
      <c r="U8" s="7" t="s">
        <v>839</v>
      </c>
    </row>
    <row r="9" spans="1:25" ht="33.75" customHeight="1" thickBot="1" x14ac:dyDescent="0.3">
      <c r="A9" s="15">
        <v>12160899</v>
      </c>
      <c r="B9" s="15" t="s">
        <v>398</v>
      </c>
      <c r="C9" s="7" t="s">
        <v>398</v>
      </c>
      <c r="D9" s="7" t="s">
        <v>1027</v>
      </c>
      <c r="E9" s="7"/>
      <c r="F9" s="7" t="s">
        <v>1028</v>
      </c>
      <c r="G9" s="7" t="s">
        <v>924</v>
      </c>
      <c r="H9" s="7" t="s">
        <v>925</v>
      </c>
      <c r="I9" s="7" t="s">
        <v>345</v>
      </c>
      <c r="J9" s="8" t="s">
        <v>1029</v>
      </c>
      <c r="K9" s="8" t="s">
        <v>1030</v>
      </c>
      <c r="L9" s="8" t="s">
        <v>1031</v>
      </c>
      <c r="M9" s="9" t="s">
        <v>456</v>
      </c>
      <c r="N9" s="9">
        <v>100</v>
      </c>
      <c r="O9" s="9" t="s">
        <v>462</v>
      </c>
      <c r="P9" s="10">
        <v>1</v>
      </c>
      <c r="Q9" s="10">
        <v>0.16</v>
      </c>
      <c r="R9" s="51">
        <f t="shared" si="0"/>
        <v>40</v>
      </c>
      <c r="S9" s="54">
        <v>40</v>
      </c>
      <c r="T9" s="9" t="s">
        <v>476</v>
      </c>
      <c r="U9" s="7" t="s">
        <v>477</v>
      </c>
    </row>
    <row r="10" spans="1:25" ht="86.25" customHeight="1" thickBot="1" x14ac:dyDescent="0.3">
      <c r="A10" s="15">
        <v>12160899</v>
      </c>
      <c r="B10" s="15" t="s">
        <v>398</v>
      </c>
      <c r="C10" s="7" t="s">
        <v>398</v>
      </c>
      <c r="D10" s="7" t="s">
        <v>1027</v>
      </c>
      <c r="E10" s="7"/>
      <c r="F10" s="7" t="s">
        <v>1028</v>
      </c>
      <c r="G10" s="7" t="s">
        <v>924</v>
      </c>
      <c r="H10" s="7" t="s">
        <v>925</v>
      </c>
      <c r="I10" s="7" t="s">
        <v>345</v>
      </c>
      <c r="J10" s="8" t="s">
        <v>1032</v>
      </c>
      <c r="K10" s="8" t="s">
        <v>1033</v>
      </c>
      <c r="L10" s="8" t="s">
        <v>1034</v>
      </c>
      <c r="M10" s="9" t="s">
        <v>456</v>
      </c>
      <c r="N10" s="9">
        <v>100</v>
      </c>
      <c r="O10" s="9" t="s">
        <v>462</v>
      </c>
      <c r="P10" s="10">
        <v>1</v>
      </c>
      <c r="Q10" s="10">
        <v>0.1</v>
      </c>
      <c r="R10" s="51">
        <f t="shared" si="0"/>
        <v>25</v>
      </c>
      <c r="S10" s="54">
        <v>25</v>
      </c>
      <c r="T10" s="9" t="s">
        <v>476</v>
      </c>
      <c r="U10" s="7" t="s">
        <v>477</v>
      </c>
    </row>
    <row r="11" spans="1:25" ht="86.25" customHeight="1" thickBot="1" x14ac:dyDescent="0.3">
      <c r="A11" s="15">
        <v>12160899</v>
      </c>
      <c r="B11" s="15" t="s">
        <v>398</v>
      </c>
      <c r="C11" s="7" t="s">
        <v>398</v>
      </c>
      <c r="D11" s="7" t="s">
        <v>1027</v>
      </c>
      <c r="E11" s="7"/>
      <c r="F11" s="7" t="s">
        <v>1028</v>
      </c>
      <c r="G11" s="7" t="s">
        <v>924</v>
      </c>
      <c r="H11" s="7" t="s">
        <v>925</v>
      </c>
      <c r="I11" s="7" t="s">
        <v>345</v>
      </c>
      <c r="J11" s="8" t="s">
        <v>1035</v>
      </c>
      <c r="K11" s="8" t="s">
        <v>1036</v>
      </c>
      <c r="L11" s="8" t="s">
        <v>1037</v>
      </c>
      <c r="M11" s="9" t="s">
        <v>456</v>
      </c>
      <c r="N11" s="9">
        <v>100</v>
      </c>
      <c r="O11" s="9" t="s">
        <v>462</v>
      </c>
      <c r="P11" s="10">
        <v>1</v>
      </c>
      <c r="Q11" s="10">
        <v>0.1</v>
      </c>
      <c r="R11" s="51">
        <f t="shared" si="0"/>
        <v>25</v>
      </c>
      <c r="S11" s="54">
        <v>25</v>
      </c>
      <c r="T11" s="9" t="s">
        <v>476</v>
      </c>
      <c r="U11" s="7" t="s">
        <v>477</v>
      </c>
    </row>
    <row r="12" spans="1:25" ht="44.25" customHeight="1" thickBot="1" x14ac:dyDescent="0.3">
      <c r="A12" s="15">
        <v>12160899</v>
      </c>
      <c r="B12" s="15" t="s">
        <v>398</v>
      </c>
      <c r="C12" s="7" t="s">
        <v>398</v>
      </c>
      <c r="D12" s="7" t="s">
        <v>1027</v>
      </c>
      <c r="E12" s="7"/>
      <c r="F12" s="7" t="s">
        <v>1028</v>
      </c>
      <c r="G12" s="7" t="s">
        <v>924</v>
      </c>
      <c r="H12" s="7" t="s">
        <v>925</v>
      </c>
      <c r="I12" s="7" t="s">
        <v>345</v>
      </c>
      <c r="J12" s="8" t="s">
        <v>1038</v>
      </c>
      <c r="K12" s="8" t="s">
        <v>1039</v>
      </c>
      <c r="L12" s="8" t="s">
        <v>1040</v>
      </c>
      <c r="M12" s="9" t="s">
        <v>456</v>
      </c>
      <c r="N12" s="9">
        <v>100</v>
      </c>
      <c r="O12" s="9" t="s">
        <v>462</v>
      </c>
      <c r="P12" s="10">
        <v>1</v>
      </c>
      <c r="Q12" s="10">
        <v>0.04</v>
      </c>
      <c r="R12" s="51">
        <f t="shared" si="0"/>
        <v>10</v>
      </c>
      <c r="S12" s="54">
        <v>10</v>
      </c>
      <c r="T12" s="9" t="s">
        <v>476</v>
      </c>
      <c r="U12" s="7" t="s">
        <v>477</v>
      </c>
    </row>
    <row r="13" spans="1:25" ht="32" thickBot="1" x14ac:dyDescent="0.4">
      <c r="A13" s="15">
        <v>121244330</v>
      </c>
      <c r="B13" s="15" t="s">
        <v>52</v>
      </c>
      <c r="C13" s="7" t="s">
        <v>52</v>
      </c>
      <c r="D13" s="7" t="s">
        <v>488</v>
      </c>
      <c r="E13" s="7" t="s">
        <v>247</v>
      </c>
      <c r="F13" s="7" t="s">
        <v>451</v>
      </c>
      <c r="G13" s="7" t="s">
        <v>489</v>
      </c>
      <c r="H13" s="7" t="s">
        <v>489</v>
      </c>
      <c r="I13" s="7" t="s">
        <v>489</v>
      </c>
      <c r="J13" s="8" t="s">
        <v>491</v>
      </c>
      <c r="K13" s="8" t="s">
        <v>492</v>
      </c>
      <c r="L13" s="8" t="s">
        <v>493</v>
      </c>
      <c r="M13" s="9" t="s">
        <v>456</v>
      </c>
      <c r="N13" s="9">
        <v>100</v>
      </c>
      <c r="O13" s="9" t="s">
        <v>462</v>
      </c>
      <c r="P13" s="10">
        <v>0</v>
      </c>
      <c r="Q13" s="10">
        <v>0.15</v>
      </c>
      <c r="R13" s="51">
        <f t="shared" si="0"/>
        <v>38</v>
      </c>
      <c r="S13" s="54">
        <v>38</v>
      </c>
      <c r="T13" s="9" t="s">
        <v>457</v>
      </c>
      <c r="U13" s="7" t="s">
        <v>490</v>
      </c>
      <c r="W13"/>
      <c r="X13"/>
      <c r="Y13"/>
    </row>
    <row r="14" spans="1:25" ht="72" thickBot="1" x14ac:dyDescent="0.4">
      <c r="A14" s="15">
        <v>121244330</v>
      </c>
      <c r="B14" s="15" t="s">
        <v>52</v>
      </c>
      <c r="C14" s="7" t="s">
        <v>52</v>
      </c>
      <c r="D14" s="7" t="s">
        <v>488</v>
      </c>
      <c r="E14" s="7" t="s">
        <v>247</v>
      </c>
      <c r="F14" s="7" t="s">
        <v>451</v>
      </c>
      <c r="G14" s="7" t="s">
        <v>489</v>
      </c>
      <c r="H14" s="7" t="s">
        <v>489</v>
      </c>
      <c r="I14" s="7" t="s">
        <v>489</v>
      </c>
      <c r="J14" s="8" t="s">
        <v>494</v>
      </c>
      <c r="K14" s="8" t="s">
        <v>495</v>
      </c>
      <c r="L14" s="8" t="s">
        <v>496</v>
      </c>
      <c r="M14" s="9" t="s">
        <v>497</v>
      </c>
      <c r="N14" s="9">
        <v>90</v>
      </c>
      <c r="O14" s="9" t="s">
        <v>462</v>
      </c>
      <c r="P14" s="10">
        <v>0</v>
      </c>
      <c r="Q14" s="10">
        <v>0.1</v>
      </c>
      <c r="R14" s="51">
        <f t="shared" si="0"/>
        <v>25</v>
      </c>
      <c r="S14" s="54">
        <v>24</v>
      </c>
      <c r="T14" s="9" t="s">
        <v>457</v>
      </c>
      <c r="U14" s="7" t="s">
        <v>490</v>
      </c>
      <c r="W14"/>
      <c r="X14"/>
      <c r="Y14"/>
    </row>
    <row r="15" spans="1:25" ht="72" thickBot="1" x14ac:dyDescent="0.4">
      <c r="A15" s="15">
        <v>121244330</v>
      </c>
      <c r="B15" s="15" t="s">
        <v>52</v>
      </c>
      <c r="C15" s="7" t="s">
        <v>52</v>
      </c>
      <c r="D15" s="7" t="s">
        <v>488</v>
      </c>
      <c r="E15" s="7" t="s">
        <v>247</v>
      </c>
      <c r="F15" s="7" t="s">
        <v>451</v>
      </c>
      <c r="G15" s="7" t="s">
        <v>489</v>
      </c>
      <c r="H15" s="7" t="s">
        <v>489</v>
      </c>
      <c r="I15" s="7" t="s">
        <v>489</v>
      </c>
      <c r="J15" s="8" t="s">
        <v>498</v>
      </c>
      <c r="K15" s="8" t="s">
        <v>499</v>
      </c>
      <c r="L15" s="8" t="s">
        <v>500</v>
      </c>
      <c r="M15" s="9" t="s">
        <v>501</v>
      </c>
      <c r="N15" s="9">
        <v>85</v>
      </c>
      <c r="O15" s="9" t="s">
        <v>462</v>
      </c>
      <c r="P15" s="10">
        <v>0</v>
      </c>
      <c r="Q15" s="10">
        <v>0.15</v>
      </c>
      <c r="R15" s="51">
        <f t="shared" si="0"/>
        <v>38</v>
      </c>
      <c r="S15" s="54">
        <v>38</v>
      </c>
      <c r="T15" s="9" t="s">
        <v>457</v>
      </c>
      <c r="U15" s="7" t="s">
        <v>490</v>
      </c>
      <c r="W15"/>
      <c r="X15"/>
      <c r="Y15"/>
    </row>
    <row r="16" spans="1:25" ht="32" thickBot="1" x14ac:dyDescent="0.4">
      <c r="A16" s="15">
        <v>158992833</v>
      </c>
      <c r="B16" s="15" t="s">
        <v>15</v>
      </c>
      <c r="C16" s="7" t="s">
        <v>15</v>
      </c>
      <c r="D16" s="7" t="s">
        <v>513</v>
      </c>
      <c r="E16" s="7" t="s">
        <v>234</v>
      </c>
      <c r="F16" s="7" t="s">
        <v>451</v>
      </c>
      <c r="G16" s="7" t="s">
        <v>489</v>
      </c>
      <c r="H16" s="7" t="s">
        <v>489</v>
      </c>
      <c r="I16" s="7" t="s">
        <v>489</v>
      </c>
      <c r="J16" s="8" t="s">
        <v>491</v>
      </c>
      <c r="K16" s="8" t="s">
        <v>492</v>
      </c>
      <c r="L16" s="8" t="s">
        <v>514</v>
      </c>
      <c r="M16" s="9" t="s">
        <v>456</v>
      </c>
      <c r="N16" s="9">
        <v>100</v>
      </c>
      <c r="O16" s="9" t="s">
        <v>462</v>
      </c>
      <c r="P16" s="10">
        <v>0</v>
      </c>
      <c r="Q16" s="10">
        <v>0.15</v>
      </c>
      <c r="R16" s="51">
        <f t="shared" si="0"/>
        <v>38</v>
      </c>
      <c r="S16" s="54">
        <v>38</v>
      </c>
      <c r="T16" s="9" t="s">
        <v>457</v>
      </c>
      <c r="U16" s="7" t="s">
        <v>490</v>
      </c>
      <c r="W16"/>
      <c r="X16"/>
      <c r="Y16"/>
    </row>
    <row r="17" spans="1:28" ht="72" thickBot="1" x14ac:dyDescent="0.4">
      <c r="A17" s="15">
        <v>158992833</v>
      </c>
      <c r="B17" s="15" t="s">
        <v>15</v>
      </c>
      <c r="C17" s="7" t="s">
        <v>15</v>
      </c>
      <c r="D17" s="7" t="s">
        <v>513</v>
      </c>
      <c r="E17" s="7" t="s">
        <v>234</v>
      </c>
      <c r="F17" s="7" t="s">
        <v>451</v>
      </c>
      <c r="G17" s="7" t="s">
        <v>489</v>
      </c>
      <c r="H17" s="7" t="s">
        <v>489</v>
      </c>
      <c r="I17" s="7" t="s">
        <v>489</v>
      </c>
      <c r="J17" s="8" t="s">
        <v>494</v>
      </c>
      <c r="K17" s="8" t="s">
        <v>495</v>
      </c>
      <c r="L17" s="8" t="s">
        <v>496</v>
      </c>
      <c r="M17" s="9" t="s">
        <v>497</v>
      </c>
      <c r="N17" s="9">
        <v>90</v>
      </c>
      <c r="O17" s="9" t="s">
        <v>462</v>
      </c>
      <c r="P17" s="10">
        <v>0</v>
      </c>
      <c r="Q17" s="10">
        <v>0.1</v>
      </c>
      <c r="R17" s="51">
        <f t="shared" si="0"/>
        <v>25</v>
      </c>
      <c r="S17" s="54">
        <v>24</v>
      </c>
      <c r="T17" s="9" t="s">
        <v>457</v>
      </c>
      <c r="U17" s="7" t="s">
        <v>490</v>
      </c>
      <c r="W17"/>
      <c r="X17"/>
      <c r="Y17"/>
    </row>
    <row r="18" spans="1:28" ht="72" thickBot="1" x14ac:dyDescent="0.4">
      <c r="A18" s="15">
        <v>158992833</v>
      </c>
      <c r="B18" s="15" t="s">
        <v>15</v>
      </c>
      <c r="C18" s="7" t="s">
        <v>15</v>
      </c>
      <c r="D18" s="7" t="s">
        <v>513</v>
      </c>
      <c r="E18" s="7" t="s">
        <v>234</v>
      </c>
      <c r="F18" s="7" t="s">
        <v>451</v>
      </c>
      <c r="G18" s="7" t="s">
        <v>489</v>
      </c>
      <c r="H18" s="7" t="s">
        <v>489</v>
      </c>
      <c r="I18" s="7" t="s">
        <v>489</v>
      </c>
      <c r="J18" s="8" t="s">
        <v>498</v>
      </c>
      <c r="K18" s="8" t="s">
        <v>499</v>
      </c>
      <c r="L18" s="8" t="s">
        <v>515</v>
      </c>
      <c r="M18" s="9" t="s">
        <v>501</v>
      </c>
      <c r="N18" s="9">
        <v>85</v>
      </c>
      <c r="O18" s="9" t="s">
        <v>462</v>
      </c>
      <c r="P18" s="10">
        <v>0</v>
      </c>
      <c r="Q18" s="10">
        <v>0.15</v>
      </c>
      <c r="R18" s="51">
        <f t="shared" si="0"/>
        <v>38</v>
      </c>
      <c r="S18" s="54">
        <v>38</v>
      </c>
      <c r="T18" s="9" t="s">
        <v>457</v>
      </c>
      <c r="U18" s="7" t="s">
        <v>490</v>
      </c>
      <c r="W18"/>
      <c r="X18"/>
      <c r="Y18"/>
    </row>
    <row r="19" spans="1:28" ht="33.75" customHeight="1" thickBot="1" x14ac:dyDescent="0.3">
      <c r="A19" s="15" t="s">
        <v>377</v>
      </c>
      <c r="B19" s="15" t="s">
        <v>192</v>
      </c>
      <c r="C19" s="7" t="s">
        <v>901</v>
      </c>
      <c r="D19" s="7" t="s">
        <v>902</v>
      </c>
      <c r="E19" s="7" t="s">
        <v>301</v>
      </c>
      <c r="F19" s="7" t="s">
        <v>451</v>
      </c>
      <c r="G19" s="7" t="s">
        <v>903</v>
      </c>
      <c r="H19" s="7" t="s">
        <v>904</v>
      </c>
      <c r="I19" s="7" t="s">
        <v>348</v>
      </c>
      <c r="J19" s="8" t="s">
        <v>905</v>
      </c>
      <c r="K19" s="8" t="s">
        <v>906</v>
      </c>
      <c r="L19" s="8" t="s">
        <v>907</v>
      </c>
      <c r="M19" s="9" t="s">
        <v>497</v>
      </c>
      <c r="N19" s="9">
        <v>100</v>
      </c>
      <c r="O19" s="9" t="s">
        <v>462</v>
      </c>
      <c r="P19" s="10">
        <v>1</v>
      </c>
      <c r="Q19" s="10">
        <v>0.25</v>
      </c>
      <c r="R19" s="51">
        <f t="shared" si="0"/>
        <v>63</v>
      </c>
      <c r="S19" s="54">
        <v>63</v>
      </c>
      <c r="T19" s="9" t="s">
        <v>457</v>
      </c>
      <c r="U19" s="7" t="s">
        <v>609</v>
      </c>
    </row>
    <row r="20" spans="1:28" ht="117.75" customHeight="1" thickBot="1" x14ac:dyDescent="0.3">
      <c r="A20" s="15" t="s">
        <v>377</v>
      </c>
      <c r="B20" s="15" t="s">
        <v>192</v>
      </c>
      <c r="C20" s="7" t="s">
        <v>901</v>
      </c>
      <c r="D20" s="7" t="s">
        <v>902</v>
      </c>
      <c r="E20" s="7" t="s">
        <v>301</v>
      </c>
      <c r="F20" s="7" t="s">
        <v>451</v>
      </c>
      <c r="G20" s="7" t="s">
        <v>903</v>
      </c>
      <c r="H20" s="7" t="s">
        <v>904</v>
      </c>
      <c r="I20" s="7" t="s">
        <v>348</v>
      </c>
      <c r="J20" s="8" t="s">
        <v>908</v>
      </c>
      <c r="K20" s="8" t="s">
        <v>909</v>
      </c>
      <c r="L20" s="8" t="s">
        <v>910</v>
      </c>
      <c r="M20" s="9" t="s">
        <v>497</v>
      </c>
      <c r="N20" s="9">
        <v>100</v>
      </c>
      <c r="O20" s="9" t="s">
        <v>462</v>
      </c>
      <c r="P20" s="10">
        <v>1</v>
      </c>
      <c r="Q20" s="10">
        <v>0.1</v>
      </c>
      <c r="R20" s="51">
        <f t="shared" si="0"/>
        <v>25</v>
      </c>
      <c r="S20" s="54">
        <v>25</v>
      </c>
      <c r="T20" s="9" t="s">
        <v>457</v>
      </c>
      <c r="U20" s="7" t="s">
        <v>609</v>
      </c>
    </row>
    <row r="21" spans="1:28" ht="22" thickBot="1" x14ac:dyDescent="0.4">
      <c r="A21" s="15" t="s">
        <v>377</v>
      </c>
      <c r="B21" s="15" t="s">
        <v>192</v>
      </c>
      <c r="C21" s="7" t="s">
        <v>901</v>
      </c>
      <c r="D21" s="48" t="s">
        <v>902</v>
      </c>
      <c r="E21" s="7" t="s">
        <v>301</v>
      </c>
      <c r="F21" s="7" t="s">
        <v>451</v>
      </c>
      <c r="G21" s="7" t="s">
        <v>903</v>
      </c>
      <c r="H21" s="7" t="s">
        <v>904</v>
      </c>
      <c r="I21" s="7" t="s">
        <v>348</v>
      </c>
      <c r="J21" s="8" t="s">
        <v>911</v>
      </c>
      <c r="K21" s="8" t="s">
        <v>912</v>
      </c>
      <c r="L21" s="8" t="s">
        <v>907</v>
      </c>
      <c r="M21" s="9" t="s">
        <v>497</v>
      </c>
      <c r="N21" s="9">
        <v>100</v>
      </c>
      <c r="O21" s="9" t="s">
        <v>462</v>
      </c>
      <c r="P21" s="10">
        <v>1</v>
      </c>
      <c r="Q21" s="10">
        <v>0.05</v>
      </c>
      <c r="R21" s="51">
        <f t="shared" si="0"/>
        <v>13</v>
      </c>
      <c r="S21" s="54">
        <v>12</v>
      </c>
      <c r="T21" s="9" t="s">
        <v>457</v>
      </c>
      <c r="U21" s="7" t="s">
        <v>609</v>
      </c>
      <c r="Z21"/>
      <c r="AA21"/>
      <c r="AB21"/>
    </row>
    <row r="22" spans="1:28" ht="54.75" customHeight="1" thickBot="1" x14ac:dyDescent="0.3">
      <c r="A22" s="15">
        <v>198258326</v>
      </c>
      <c r="B22" s="15" t="s">
        <v>189</v>
      </c>
      <c r="C22" s="7" t="s">
        <v>189</v>
      </c>
      <c r="D22" s="48" t="s">
        <v>1041</v>
      </c>
      <c r="E22" s="7" t="s">
        <v>299</v>
      </c>
      <c r="F22" s="7" t="s">
        <v>451</v>
      </c>
      <c r="G22" s="7" t="s">
        <v>1005</v>
      </c>
      <c r="H22" s="7" t="s">
        <v>904</v>
      </c>
      <c r="I22" s="7" t="s">
        <v>346</v>
      </c>
      <c r="J22" s="8" t="s">
        <v>1042</v>
      </c>
      <c r="K22" s="8" t="s">
        <v>1043</v>
      </c>
      <c r="L22" s="8" t="s">
        <v>1044</v>
      </c>
      <c r="M22" s="9" t="s">
        <v>497</v>
      </c>
      <c r="N22" s="9">
        <v>100</v>
      </c>
      <c r="O22" s="9" t="s">
        <v>462</v>
      </c>
      <c r="P22" s="10">
        <v>1</v>
      </c>
      <c r="Q22" s="10">
        <v>0.24</v>
      </c>
      <c r="R22" s="51">
        <f t="shared" si="0"/>
        <v>60</v>
      </c>
      <c r="S22" s="54">
        <v>60</v>
      </c>
      <c r="T22" s="9" t="s">
        <v>476</v>
      </c>
      <c r="U22" s="7" t="s">
        <v>458</v>
      </c>
    </row>
    <row r="23" spans="1:28" ht="65.25" customHeight="1" thickBot="1" x14ac:dyDescent="0.3">
      <c r="A23" s="15">
        <v>198258326</v>
      </c>
      <c r="B23" s="15" t="s">
        <v>189</v>
      </c>
      <c r="C23" s="7" t="s">
        <v>189</v>
      </c>
      <c r="D23" s="48" t="s">
        <v>1041</v>
      </c>
      <c r="E23" s="7" t="s">
        <v>299</v>
      </c>
      <c r="F23" s="7" t="s">
        <v>451</v>
      </c>
      <c r="G23" s="7" t="s">
        <v>1005</v>
      </c>
      <c r="H23" s="7" t="s">
        <v>904</v>
      </c>
      <c r="I23" s="7" t="s">
        <v>346</v>
      </c>
      <c r="J23" s="8" t="s">
        <v>1045</v>
      </c>
      <c r="K23" s="8" t="s">
        <v>1046</v>
      </c>
      <c r="L23" s="8" t="s">
        <v>1047</v>
      </c>
      <c r="M23" s="9" t="s">
        <v>497</v>
      </c>
      <c r="N23" s="9">
        <v>12</v>
      </c>
      <c r="O23" s="9" t="s">
        <v>462</v>
      </c>
      <c r="P23" s="10">
        <v>1</v>
      </c>
      <c r="Q23" s="10">
        <v>0.12</v>
      </c>
      <c r="R23" s="51">
        <f t="shared" si="0"/>
        <v>30</v>
      </c>
      <c r="S23" s="54">
        <v>30</v>
      </c>
      <c r="T23" s="9" t="s">
        <v>476</v>
      </c>
      <c r="U23" s="7" t="s">
        <v>458</v>
      </c>
    </row>
    <row r="24" spans="1:28" ht="44.25" customHeight="1" thickBot="1" x14ac:dyDescent="0.3">
      <c r="A24" s="15">
        <v>198258326</v>
      </c>
      <c r="B24" s="15" t="s">
        <v>189</v>
      </c>
      <c r="C24" s="7" t="s">
        <v>189</v>
      </c>
      <c r="D24" s="7" t="s">
        <v>1041</v>
      </c>
      <c r="E24" s="7" t="s">
        <v>299</v>
      </c>
      <c r="F24" s="7" t="s">
        <v>451</v>
      </c>
      <c r="G24" s="7" t="s">
        <v>1005</v>
      </c>
      <c r="H24" s="7" t="s">
        <v>904</v>
      </c>
      <c r="I24" s="7" t="s">
        <v>346</v>
      </c>
      <c r="J24" s="8" t="s">
        <v>1048</v>
      </c>
      <c r="K24" s="8" t="s">
        <v>1049</v>
      </c>
      <c r="L24" s="8" t="s">
        <v>1050</v>
      </c>
      <c r="M24" s="9" t="s">
        <v>497</v>
      </c>
      <c r="N24" s="9">
        <v>100</v>
      </c>
      <c r="O24" s="9" t="s">
        <v>462</v>
      </c>
      <c r="P24" s="10">
        <v>1</v>
      </c>
      <c r="Q24" s="10">
        <v>0.04</v>
      </c>
      <c r="R24" s="51">
        <f t="shared" si="0"/>
        <v>10</v>
      </c>
      <c r="S24" s="54">
        <v>10</v>
      </c>
      <c r="T24" s="9" t="s">
        <v>476</v>
      </c>
      <c r="U24" s="7" t="s">
        <v>458</v>
      </c>
    </row>
    <row r="25" spans="1:28" ht="44.25" customHeight="1" thickBot="1" x14ac:dyDescent="0.3">
      <c r="A25" s="15">
        <v>185331547</v>
      </c>
      <c r="B25" s="15" t="s">
        <v>160</v>
      </c>
      <c r="C25" s="7" t="s">
        <v>160</v>
      </c>
      <c r="D25" s="7" t="s">
        <v>852</v>
      </c>
      <c r="E25" s="7" t="s">
        <v>287</v>
      </c>
      <c r="F25" s="7" t="s">
        <v>451</v>
      </c>
      <c r="G25" s="7" t="s">
        <v>489</v>
      </c>
      <c r="H25" s="7" t="s">
        <v>489</v>
      </c>
      <c r="I25" s="7" t="s">
        <v>489</v>
      </c>
      <c r="J25" s="8" t="s">
        <v>491</v>
      </c>
      <c r="K25" s="8" t="s">
        <v>492</v>
      </c>
      <c r="L25" s="8" t="s">
        <v>493</v>
      </c>
      <c r="M25" s="9" t="s">
        <v>456</v>
      </c>
      <c r="N25" s="9">
        <v>100</v>
      </c>
      <c r="O25" s="9" t="s">
        <v>462</v>
      </c>
      <c r="P25" s="10">
        <v>0</v>
      </c>
      <c r="Q25" s="10">
        <v>0.15</v>
      </c>
      <c r="R25" s="51">
        <f t="shared" si="0"/>
        <v>38</v>
      </c>
      <c r="S25" s="54">
        <v>38</v>
      </c>
      <c r="T25" s="9" t="s">
        <v>457</v>
      </c>
      <c r="U25" s="7" t="s">
        <v>490</v>
      </c>
    </row>
    <row r="26" spans="1:28" ht="33.75" customHeight="1" thickBot="1" x14ac:dyDescent="0.3">
      <c r="A26" s="15">
        <v>185331547</v>
      </c>
      <c r="B26" s="15" t="s">
        <v>160</v>
      </c>
      <c r="C26" s="7" t="s">
        <v>160</v>
      </c>
      <c r="D26" s="7" t="s">
        <v>852</v>
      </c>
      <c r="E26" s="7" t="s">
        <v>287</v>
      </c>
      <c r="F26" s="7" t="s">
        <v>451</v>
      </c>
      <c r="G26" s="7" t="s">
        <v>489</v>
      </c>
      <c r="H26" s="7" t="s">
        <v>489</v>
      </c>
      <c r="I26" s="7" t="s">
        <v>489</v>
      </c>
      <c r="J26" s="8" t="s">
        <v>494</v>
      </c>
      <c r="K26" s="8" t="s">
        <v>495</v>
      </c>
      <c r="L26" s="8" t="s">
        <v>802</v>
      </c>
      <c r="M26" s="9" t="s">
        <v>497</v>
      </c>
      <c r="N26" s="9">
        <v>90</v>
      </c>
      <c r="O26" s="9" t="s">
        <v>462</v>
      </c>
      <c r="P26" s="10">
        <v>0</v>
      </c>
      <c r="Q26" s="10">
        <v>0.1</v>
      </c>
      <c r="R26" s="51">
        <f t="shared" si="0"/>
        <v>25</v>
      </c>
      <c r="S26" s="54">
        <v>24</v>
      </c>
      <c r="T26" s="9" t="s">
        <v>457</v>
      </c>
      <c r="U26" s="7" t="s">
        <v>490</v>
      </c>
    </row>
    <row r="27" spans="1:28" ht="72" thickBot="1" x14ac:dyDescent="0.4">
      <c r="A27" s="15">
        <v>185331547</v>
      </c>
      <c r="B27" s="15" t="s">
        <v>160</v>
      </c>
      <c r="C27" s="7" t="s">
        <v>160</v>
      </c>
      <c r="D27" s="7" t="s">
        <v>852</v>
      </c>
      <c r="E27" s="7" t="s">
        <v>287</v>
      </c>
      <c r="F27" s="7" t="s">
        <v>451</v>
      </c>
      <c r="G27" s="7" t="s">
        <v>489</v>
      </c>
      <c r="H27" s="7" t="s">
        <v>489</v>
      </c>
      <c r="I27" s="7" t="s">
        <v>489</v>
      </c>
      <c r="J27" s="8" t="s">
        <v>498</v>
      </c>
      <c r="K27" s="8" t="s">
        <v>499</v>
      </c>
      <c r="L27" s="8" t="s">
        <v>803</v>
      </c>
      <c r="M27" s="9" t="s">
        <v>501</v>
      </c>
      <c r="N27" s="9">
        <v>85</v>
      </c>
      <c r="O27" s="9" t="s">
        <v>462</v>
      </c>
      <c r="P27" s="10">
        <v>0</v>
      </c>
      <c r="Q27" s="10">
        <v>0.15</v>
      </c>
      <c r="R27" s="51">
        <f t="shared" si="0"/>
        <v>38</v>
      </c>
      <c r="S27" s="54">
        <v>38</v>
      </c>
      <c r="T27" s="9" t="s">
        <v>457</v>
      </c>
      <c r="U27" s="7" t="s">
        <v>490</v>
      </c>
      <c r="Z27"/>
      <c r="AA27"/>
    </row>
    <row r="28" spans="1:28" ht="54.75" customHeight="1" thickBot="1" x14ac:dyDescent="0.3">
      <c r="A28" s="15">
        <v>260709143</v>
      </c>
      <c r="B28" s="15" t="s">
        <v>214</v>
      </c>
      <c r="C28" s="7" t="s">
        <v>214</v>
      </c>
      <c r="D28" s="7" t="s">
        <v>991</v>
      </c>
      <c r="E28" s="7" t="s">
        <v>310</v>
      </c>
      <c r="F28" s="7" t="s">
        <v>619</v>
      </c>
      <c r="G28" s="7" t="s">
        <v>958</v>
      </c>
      <c r="H28" s="7" t="s">
        <v>904</v>
      </c>
      <c r="I28" s="7" t="s">
        <v>992</v>
      </c>
      <c r="J28" s="8" t="s">
        <v>491</v>
      </c>
      <c r="K28" s="8" t="s">
        <v>492</v>
      </c>
      <c r="L28" s="8" t="s">
        <v>514</v>
      </c>
      <c r="M28" s="9" t="s">
        <v>456</v>
      </c>
      <c r="N28" s="9">
        <v>100</v>
      </c>
      <c r="O28" s="9" t="s">
        <v>462</v>
      </c>
      <c r="P28" s="10">
        <v>1</v>
      </c>
      <c r="Q28" s="10">
        <v>0.15</v>
      </c>
      <c r="R28" s="51">
        <f t="shared" si="0"/>
        <v>38</v>
      </c>
      <c r="S28" s="54">
        <v>38</v>
      </c>
      <c r="T28" s="9" t="s">
        <v>476</v>
      </c>
      <c r="U28" s="7" t="s">
        <v>839</v>
      </c>
    </row>
    <row r="29" spans="1:28" ht="117.75" customHeight="1" thickBot="1" x14ac:dyDescent="0.3">
      <c r="A29" s="15">
        <v>260709143</v>
      </c>
      <c r="B29" s="15" t="s">
        <v>214</v>
      </c>
      <c r="C29" s="7" t="s">
        <v>214</v>
      </c>
      <c r="D29" s="7" t="s">
        <v>991</v>
      </c>
      <c r="E29" s="7" t="s">
        <v>310</v>
      </c>
      <c r="F29" s="7" t="s">
        <v>619</v>
      </c>
      <c r="G29" s="7" t="s">
        <v>958</v>
      </c>
      <c r="H29" s="7" t="s">
        <v>904</v>
      </c>
      <c r="I29" s="7" t="s">
        <v>992</v>
      </c>
      <c r="J29" s="8" t="s">
        <v>494</v>
      </c>
      <c r="K29" s="8" t="s">
        <v>993</v>
      </c>
      <c r="L29" s="8" t="s">
        <v>620</v>
      </c>
      <c r="M29" s="9" t="s">
        <v>497</v>
      </c>
      <c r="N29" s="9">
        <v>100</v>
      </c>
      <c r="O29" s="9" t="s">
        <v>442</v>
      </c>
      <c r="P29" s="10">
        <v>0.9</v>
      </c>
      <c r="Q29" s="10">
        <v>0.1</v>
      </c>
      <c r="R29" s="51">
        <f t="shared" si="0"/>
        <v>25</v>
      </c>
      <c r="S29" s="54">
        <v>24</v>
      </c>
      <c r="T29" s="9" t="s">
        <v>476</v>
      </c>
      <c r="U29" s="7" t="s">
        <v>839</v>
      </c>
    </row>
    <row r="30" spans="1:28" ht="33.75" customHeight="1" thickBot="1" x14ac:dyDescent="0.3">
      <c r="A30" s="15">
        <v>260709143</v>
      </c>
      <c r="B30" s="15" t="s">
        <v>214</v>
      </c>
      <c r="C30" s="7" t="s">
        <v>214</v>
      </c>
      <c r="D30" s="7" t="s">
        <v>991</v>
      </c>
      <c r="E30" s="7" t="s">
        <v>310</v>
      </c>
      <c r="F30" s="7" t="s">
        <v>619</v>
      </c>
      <c r="G30" s="7" t="s">
        <v>958</v>
      </c>
      <c r="H30" s="7" t="s">
        <v>904</v>
      </c>
      <c r="I30" s="7" t="s">
        <v>992</v>
      </c>
      <c r="J30" s="8" t="s">
        <v>498</v>
      </c>
      <c r="K30" s="8" t="s">
        <v>841</v>
      </c>
      <c r="L30" s="8" t="s">
        <v>842</v>
      </c>
      <c r="M30" s="9" t="s">
        <v>497</v>
      </c>
      <c r="N30" s="9">
        <v>45</v>
      </c>
      <c r="O30" s="9" t="s">
        <v>442</v>
      </c>
      <c r="P30" s="10">
        <v>1</v>
      </c>
      <c r="Q30" s="10">
        <v>0.15</v>
      </c>
      <c r="R30" s="51">
        <f t="shared" si="0"/>
        <v>38</v>
      </c>
      <c r="S30" s="54">
        <v>38</v>
      </c>
      <c r="T30" s="9" t="s">
        <v>476</v>
      </c>
      <c r="U30" s="7" t="s">
        <v>839</v>
      </c>
    </row>
    <row r="31" spans="1:28" ht="42" thickBot="1" x14ac:dyDescent="0.4">
      <c r="A31" s="15">
        <v>156015539</v>
      </c>
      <c r="B31" s="15" t="s">
        <v>102</v>
      </c>
      <c r="C31" s="7" t="s">
        <v>102</v>
      </c>
      <c r="D31" s="7" t="s">
        <v>516</v>
      </c>
      <c r="E31" s="7" t="s">
        <v>450</v>
      </c>
      <c r="F31" s="7" t="s">
        <v>451</v>
      </c>
      <c r="G31" s="7" t="s">
        <v>335</v>
      </c>
      <c r="H31" s="7" t="s">
        <v>335</v>
      </c>
      <c r="I31" s="7" t="s">
        <v>335</v>
      </c>
      <c r="J31" s="8" t="s">
        <v>518</v>
      </c>
      <c r="K31" s="8" t="s">
        <v>519</v>
      </c>
      <c r="L31" s="8" t="s">
        <v>520</v>
      </c>
      <c r="M31" s="9" t="s">
        <v>456</v>
      </c>
      <c r="N31" s="9">
        <v>100</v>
      </c>
      <c r="O31" s="9" t="s">
        <v>442</v>
      </c>
      <c r="P31" s="10">
        <v>0</v>
      </c>
      <c r="Q31" s="10">
        <v>0.1</v>
      </c>
      <c r="R31" s="51">
        <f t="shared" si="0"/>
        <v>25</v>
      </c>
      <c r="S31" s="54">
        <v>24</v>
      </c>
      <c r="T31" s="9" t="s">
        <v>457</v>
      </c>
      <c r="U31" s="7" t="s">
        <v>517</v>
      </c>
      <c r="W31"/>
      <c r="X31"/>
    </row>
    <row r="32" spans="1:28" ht="42" thickBot="1" x14ac:dyDescent="0.4">
      <c r="A32" s="15">
        <v>156015539</v>
      </c>
      <c r="B32" s="15" t="s">
        <v>102</v>
      </c>
      <c r="C32" s="7" t="s">
        <v>102</v>
      </c>
      <c r="D32" s="7" t="s">
        <v>516</v>
      </c>
      <c r="E32" s="7" t="s">
        <v>450</v>
      </c>
      <c r="F32" s="7" t="s">
        <v>451</v>
      </c>
      <c r="G32" s="7" t="s">
        <v>335</v>
      </c>
      <c r="H32" s="7" t="s">
        <v>335</v>
      </c>
      <c r="I32" s="7" t="s">
        <v>335</v>
      </c>
      <c r="J32" s="8" t="s">
        <v>521</v>
      </c>
      <c r="K32" s="8" t="s">
        <v>522</v>
      </c>
      <c r="L32" s="8" t="s">
        <v>523</v>
      </c>
      <c r="M32" s="9" t="s">
        <v>456</v>
      </c>
      <c r="N32" s="9">
        <v>100</v>
      </c>
      <c r="O32" s="9" t="s">
        <v>462</v>
      </c>
      <c r="P32" s="10">
        <v>0</v>
      </c>
      <c r="Q32" s="10">
        <v>0.15</v>
      </c>
      <c r="R32" s="51">
        <f t="shared" si="0"/>
        <v>38</v>
      </c>
      <c r="S32" s="54">
        <v>38</v>
      </c>
      <c r="T32" s="9" t="s">
        <v>457</v>
      </c>
      <c r="U32" s="7" t="s">
        <v>517</v>
      </c>
      <c r="W32"/>
      <c r="X32"/>
    </row>
    <row r="33" spans="1:27" ht="42" thickBot="1" x14ac:dyDescent="0.4">
      <c r="A33" s="15">
        <v>156015539</v>
      </c>
      <c r="B33" s="15" t="s">
        <v>102</v>
      </c>
      <c r="C33" s="7" t="s">
        <v>102</v>
      </c>
      <c r="D33" s="7" t="s">
        <v>516</v>
      </c>
      <c r="E33" s="7" t="s">
        <v>450</v>
      </c>
      <c r="F33" s="7" t="s">
        <v>451</v>
      </c>
      <c r="G33" s="7" t="s">
        <v>335</v>
      </c>
      <c r="H33" s="7" t="s">
        <v>335</v>
      </c>
      <c r="I33" s="7" t="s">
        <v>335</v>
      </c>
      <c r="J33" s="8" t="s">
        <v>524</v>
      </c>
      <c r="K33" s="8" t="s">
        <v>525</v>
      </c>
      <c r="L33" s="8" t="s">
        <v>526</v>
      </c>
      <c r="M33" s="9" t="s">
        <v>456</v>
      </c>
      <c r="N33" s="9">
        <v>100</v>
      </c>
      <c r="O33" s="9" t="s">
        <v>462</v>
      </c>
      <c r="P33" s="10">
        <v>1</v>
      </c>
      <c r="Q33" s="10">
        <v>0.15</v>
      </c>
      <c r="R33" s="51">
        <f t="shared" si="0"/>
        <v>38</v>
      </c>
      <c r="S33" s="54">
        <v>38</v>
      </c>
      <c r="T33" s="9" t="s">
        <v>457</v>
      </c>
      <c r="U33" s="7" t="s">
        <v>517</v>
      </c>
      <c r="W33"/>
      <c r="X33"/>
    </row>
    <row r="34" spans="1:27" ht="32" thickBot="1" x14ac:dyDescent="0.4">
      <c r="A34" s="15">
        <v>161405728</v>
      </c>
      <c r="B34" s="15" t="s">
        <v>154</v>
      </c>
      <c r="C34" s="7" t="s">
        <v>154</v>
      </c>
      <c r="D34" s="7" t="s">
        <v>527</v>
      </c>
      <c r="E34" s="7" t="s">
        <v>450</v>
      </c>
      <c r="F34" s="7" t="s">
        <v>451</v>
      </c>
      <c r="G34" s="7" t="s">
        <v>528</v>
      </c>
      <c r="H34" s="7" t="s">
        <v>528</v>
      </c>
      <c r="I34" s="7" t="s">
        <v>528</v>
      </c>
      <c r="J34" s="8" t="s">
        <v>491</v>
      </c>
      <c r="K34" s="8" t="s">
        <v>530</v>
      </c>
      <c r="L34" s="8" t="s">
        <v>531</v>
      </c>
      <c r="M34" s="9" t="s">
        <v>456</v>
      </c>
      <c r="N34" s="9">
        <v>100</v>
      </c>
      <c r="O34" s="9" t="s">
        <v>462</v>
      </c>
      <c r="P34" s="10">
        <v>0</v>
      </c>
      <c r="Q34" s="10">
        <v>0.15</v>
      </c>
      <c r="R34" s="51">
        <f t="shared" si="0"/>
        <v>38</v>
      </c>
      <c r="S34" s="54">
        <v>38</v>
      </c>
      <c r="T34" s="9" t="s">
        <v>457</v>
      </c>
      <c r="U34" s="7" t="s">
        <v>529</v>
      </c>
      <c r="W34"/>
      <c r="X34"/>
    </row>
    <row r="35" spans="1:27" ht="42" thickBot="1" x14ac:dyDescent="0.4">
      <c r="A35" s="15">
        <v>161405728</v>
      </c>
      <c r="B35" s="15" t="s">
        <v>154</v>
      </c>
      <c r="C35" s="7" t="s">
        <v>154</v>
      </c>
      <c r="D35" s="7" t="s">
        <v>527</v>
      </c>
      <c r="E35" s="7" t="s">
        <v>450</v>
      </c>
      <c r="F35" s="7" t="s">
        <v>451</v>
      </c>
      <c r="G35" s="7" t="s">
        <v>528</v>
      </c>
      <c r="H35" s="7" t="s">
        <v>528</v>
      </c>
      <c r="I35" s="7" t="s">
        <v>528</v>
      </c>
      <c r="J35" s="8" t="s">
        <v>532</v>
      </c>
      <c r="K35" s="8" t="s">
        <v>533</v>
      </c>
      <c r="L35" s="8" t="s">
        <v>534</v>
      </c>
      <c r="M35" s="9" t="s">
        <v>497</v>
      </c>
      <c r="N35" s="9">
        <v>95</v>
      </c>
      <c r="O35" s="9" t="s">
        <v>462</v>
      </c>
      <c r="P35" s="10">
        <v>0</v>
      </c>
      <c r="Q35" s="10">
        <v>0.1</v>
      </c>
      <c r="R35" s="51">
        <f t="shared" si="0"/>
        <v>25</v>
      </c>
      <c r="S35" s="54">
        <v>24</v>
      </c>
      <c r="T35" s="9" t="s">
        <v>457</v>
      </c>
      <c r="U35" s="7" t="s">
        <v>529</v>
      </c>
      <c r="W35"/>
      <c r="X35"/>
    </row>
    <row r="36" spans="1:27" ht="52" thickBot="1" x14ac:dyDescent="0.4">
      <c r="A36" s="15">
        <v>161405728</v>
      </c>
      <c r="B36" s="15" t="s">
        <v>154</v>
      </c>
      <c r="C36" s="7" t="s">
        <v>154</v>
      </c>
      <c r="D36" s="7" t="s">
        <v>527</v>
      </c>
      <c r="E36" s="7" t="s">
        <v>450</v>
      </c>
      <c r="F36" s="7" t="s">
        <v>451</v>
      </c>
      <c r="G36" s="7" t="s">
        <v>528</v>
      </c>
      <c r="H36" s="7" t="s">
        <v>528</v>
      </c>
      <c r="I36" s="7" t="s">
        <v>528</v>
      </c>
      <c r="J36" s="8" t="s">
        <v>535</v>
      </c>
      <c r="K36" s="8" t="s">
        <v>536</v>
      </c>
      <c r="L36" s="8" t="s">
        <v>537</v>
      </c>
      <c r="M36" s="9" t="s">
        <v>456</v>
      </c>
      <c r="N36" s="9">
        <v>100</v>
      </c>
      <c r="O36" s="9" t="s">
        <v>462</v>
      </c>
      <c r="P36" s="10">
        <v>0</v>
      </c>
      <c r="Q36" s="10">
        <v>0.15</v>
      </c>
      <c r="R36" s="51">
        <f t="shared" si="0"/>
        <v>38</v>
      </c>
      <c r="S36" s="54">
        <v>38</v>
      </c>
      <c r="T36" s="9" t="s">
        <v>457</v>
      </c>
      <c r="U36" s="7" t="s">
        <v>529</v>
      </c>
      <c r="W36"/>
      <c r="X36"/>
    </row>
    <row r="37" spans="1:27" ht="65.25" customHeight="1" thickBot="1" x14ac:dyDescent="0.3">
      <c r="A37" s="15">
        <v>137569116</v>
      </c>
      <c r="B37" s="15" t="s">
        <v>27</v>
      </c>
      <c r="C37" s="7" t="s">
        <v>27</v>
      </c>
      <c r="D37" s="7" t="s">
        <v>887</v>
      </c>
      <c r="E37" s="7" t="s">
        <v>238</v>
      </c>
      <c r="F37" s="7" t="s">
        <v>451</v>
      </c>
      <c r="G37" s="7" t="s">
        <v>489</v>
      </c>
      <c r="H37" s="7" t="s">
        <v>489</v>
      </c>
      <c r="I37" s="7" t="s">
        <v>489</v>
      </c>
      <c r="J37" s="8" t="s">
        <v>491</v>
      </c>
      <c r="K37" s="8" t="s">
        <v>636</v>
      </c>
      <c r="L37" s="8" t="s">
        <v>514</v>
      </c>
      <c r="M37" s="9" t="s">
        <v>456</v>
      </c>
      <c r="N37" s="9">
        <v>100</v>
      </c>
      <c r="O37" s="9" t="s">
        <v>462</v>
      </c>
      <c r="P37" s="10">
        <v>0.01</v>
      </c>
      <c r="Q37" s="10">
        <v>0.15</v>
      </c>
      <c r="R37" s="51">
        <f t="shared" si="0"/>
        <v>38</v>
      </c>
      <c r="S37" s="54">
        <v>38</v>
      </c>
      <c r="T37" s="9" t="s">
        <v>457</v>
      </c>
      <c r="U37" s="7" t="s">
        <v>529</v>
      </c>
    </row>
    <row r="38" spans="1:27" ht="33.75" customHeight="1" thickBot="1" x14ac:dyDescent="0.3">
      <c r="A38" s="15">
        <v>137569116</v>
      </c>
      <c r="B38" s="15" t="s">
        <v>27</v>
      </c>
      <c r="C38" s="7" t="s">
        <v>27</v>
      </c>
      <c r="D38" s="7" t="s">
        <v>887</v>
      </c>
      <c r="E38" s="7" t="s">
        <v>238</v>
      </c>
      <c r="F38" s="7" t="s">
        <v>451</v>
      </c>
      <c r="G38" s="7" t="s">
        <v>489</v>
      </c>
      <c r="H38" s="7" t="s">
        <v>489</v>
      </c>
      <c r="I38" s="7" t="s">
        <v>489</v>
      </c>
      <c r="J38" s="8" t="s">
        <v>494</v>
      </c>
      <c r="K38" s="8" t="s">
        <v>888</v>
      </c>
      <c r="L38" s="8" t="s">
        <v>620</v>
      </c>
      <c r="M38" s="9" t="s">
        <v>497</v>
      </c>
      <c r="N38" s="9">
        <v>2</v>
      </c>
      <c r="O38" s="9" t="s">
        <v>442</v>
      </c>
      <c r="P38" s="10">
        <v>0.01</v>
      </c>
      <c r="Q38" s="10">
        <v>0.1</v>
      </c>
      <c r="R38" s="51">
        <f t="shared" si="0"/>
        <v>25</v>
      </c>
      <c r="S38" s="54">
        <v>24</v>
      </c>
      <c r="T38" s="9" t="s">
        <v>457</v>
      </c>
      <c r="U38" s="7" t="s">
        <v>529</v>
      </c>
    </row>
    <row r="39" spans="1:27" ht="75.75" customHeight="1" thickBot="1" x14ac:dyDescent="0.3">
      <c r="A39" s="15">
        <v>137569116</v>
      </c>
      <c r="B39" s="15" t="s">
        <v>27</v>
      </c>
      <c r="C39" s="7" t="s">
        <v>27</v>
      </c>
      <c r="D39" s="7" t="s">
        <v>887</v>
      </c>
      <c r="E39" s="7" t="s">
        <v>238</v>
      </c>
      <c r="F39" s="7" t="s">
        <v>451</v>
      </c>
      <c r="G39" s="7" t="s">
        <v>489</v>
      </c>
      <c r="H39" s="7" t="s">
        <v>489</v>
      </c>
      <c r="I39" s="7" t="s">
        <v>489</v>
      </c>
      <c r="J39" s="8" t="s">
        <v>498</v>
      </c>
      <c r="K39" s="8" t="s">
        <v>889</v>
      </c>
      <c r="L39" s="8" t="s">
        <v>842</v>
      </c>
      <c r="M39" s="9" t="s">
        <v>497</v>
      </c>
      <c r="N39" s="9">
        <v>45</v>
      </c>
      <c r="O39" s="9" t="s">
        <v>462</v>
      </c>
      <c r="P39" s="10">
        <v>0.01</v>
      </c>
      <c r="Q39" s="10">
        <v>0.15</v>
      </c>
      <c r="R39" s="51">
        <f t="shared" si="0"/>
        <v>38</v>
      </c>
      <c r="S39" s="54">
        <v>38</v>
      </c>
      <c r="T39" s="9" t="s">
        <v>457</v>
      </c>
      <c r="U39" s="7" t="s">
        <v>529</v>
      </c>
    </row>
    <row r="40" spans="1:27" ht="65.25" customHeight="1" thickBot="1" x14ac:dyDescent="0.3">
      <c r="A40" s="15" t="s">
        <v>378</v>
      </c>
      <c r="B40" s="15" t="s">
        <v>200</v>
      </c>
      <c r="C40" s="7" t="s">
        <v>200</v>
      </c>
      <c r="D40" s="7" t="s">
        <v>994</v>
      </c>
      <c r="E40" s="7" t="s">
        <v>304</v>
      </c>
      <c r="F40" s="7" t="s">
        <v>619</v>
      </c>
      <c r="G40" s="7" t="s">
        <v>958</v>
      </c>
      <c r="H40" s="7" t="s">
        <v>904</v>
      </c>
      <c r="I40" s="7" t="s">
        <v>489</v>
      </c>
      <c r="J40" s="8" t="s">
        <v>491</v>
      </c>
      <c r="K40" s="8" t="s">
        <v>492</v>
      </c>
      <c r="L40" s="8" t="s">
        <v>493</v>
      </c>
      <c r="M40" s="9" t="s">
        <v>456</v>
      </c>
      <c r="N40" s="9">
        <v>100</v>
      </c>
      <c r="O40" s="9" t="s">
        <v>462</v>
      </c>
      <c r="P40" s="10">
        <v>1</v>
      </c>
      <c r="Q40" s="10">
        <v>0.15</v>
      </c>
      <c r="R40" s="51">
        <f t="shared" si="0"/>
        <v>38</v>
      </c>
      <c r="S40" s="54">
        <v>38</v>
      </c>
      <c r="T40" s="9" t="s">
        <v>457</v>
      </c>
      <c r="U40" s="7" t="s">
        <v>490</v>
      </c>
    </row>
    <row r="41" spans="1:27" ht="33.75" customHeight="1" thickBot="1" x14ac:dyDescent="0.3">
      <c r="A41" s="15" t="s">
        <v>378</v>
      </c>
      <c r="B41" s="15" t="s">
        <v>200</v>
      </c>
      <c r="C41" s="7" t="s">
        <v>200</v>
      </c>
      <c r="D41" s="7" t="s">
        <v>994</v>
      </c>
      <c r="E41" s="7" t="s">
        <v>304</v>
      </c>
      <c r="F41" s="7" t="s">
        <v>619</v>
      </c>
      <c r="G41" s="7" t="s">
        <v>958</v>
      </c>
      <c r="H41" s="7" t="s">
        <v>904</v>
      </c>
      <c r="I41" s="7" t="s">
        <v>489</v>
      </c>
      <c r="J41" s="8" t="s">
        <v>494</v>
      </c>
      <c r="K41" s="8" t="s">
        <v>495</v>
      </c>
      <c r="L41" s="8" t="s">
        <v>802</v>
      </c>
      <c r="M41" s="9" t="s">
        <v>497</v>
      </c>
      <c r="N41" s="9">
        <v>90</v>
      </c>
      <c r="O41" s="9" t="s">
        <v>462</v>
      </c>
      <c r="P41" s="10">
        <v>0</v>
      </c>
      <c r="Q41" s="10">
        <v>0.1</v>
      </c>
      <c r="R41" s="51">
        <f t="shared" si="0"/>
        <v>25</v>
      </c>
      <c r="S41" s="54">
        <v>24</v>
      </c>
      <c r="T41" s="9" t="s">
        <v>457</v>
      </c>
      <c r="U41" s="7" t="s">
        <v>490</v>
      </c>
    </row>
    <row r="42" spans="1:27" ht="75.75" customHeight="1" thickBot="1" x14ac:dyDescent="0.3">
      <c r="A42" s="15" t="s">
        <v>378</v>
      </c>
      <c r="B42" s="15" t="s">
        <v>200</v>
      </c>
      <c r="C42" s="7" t="s">
        <v>200</v>
      </c>
      <c r="D42" s="7" t="s">
        <v>994</v>
      </c>
      <c r="E42" s="7" t="s">
        <v>304</v>
      </c>
      <c r="F42" s="7" t="s">
        <v>619</v>
      </c>
      <c r="G42" s="7" t="s">
        <v>958</v>
      </c>
      <c r="H42" s="7" t="s">
        <v>904</v>
      </c>
      <c r="I42" s="7" t="s">
        <v>489</v>
      </c>
      <c r="J42" s="8" t="s">
        <v>498</v>
      </c>
      <c r="K42" s="8" t="s">
        <v>499</v>
      </c>
      <c r="L42" s="8" t="s">
        <v>803</v>
      </c>
      <c r="M42" s="9" t="s">
        <v>501</v>
      </c>
      <c r="N42" s="9">
        <v>85</v>
      </c>
      <c r="O42" s="9" t="s">
        <v>442</v>
      </c>
      <c r="P42" s="10">
        <v>0</v>
      </c>
      <c r="Q42" s="10">
        <v>0.15</v>
      </c>
      <c r="R42" s="51">
        <f t="shared" si="0"/>
        <v>38</v>
      </c>
      <c r="S42" s="54">
        <v>38</v>
      </c>
      <c r="T42" s="9" t="s">
        <v>457</v>
      </c>
      <c r="U42" s="7" t="s">
        <v>490</v>
      </c>
    </row>
    <row r="43" spans="1:27" ht="92" thickBot="1" x14ac:dyDescent="0.4">
      <c r="A43" s="15">
        <v>130276172</v>
      </c>
      <c r="B43" s="15" t="s">
        <v>126</v>
      </c>
      <c r="C43" s="7" t="s">
        <v>126</v>
      </c>
      <c r="D43" s="7" t="s">
        <v>538</v>
      </c>
      <c r="E43" s="7" t="s">
        <v>450</v>
      </c>
      <c r="F43" s="7" t="s">
        <v>451</v>
      </c>
      <c r="G43" s="7" t="s">
        <v>338</v>
      </c>
      <c r="H43" s="7" t="s">
        <v>338</v>
      </c>
      <c r="I43" s="7" t="s">
        <v>338</v>
      </c>
      <c r="J43" s="8" t="s">
        <v>539</v>
      </c>
      <c r="K43" s="8" t="s">
        <v>540</v>
      </c>
      <c r="L43" s="8" t="s">
        <v>541</v>
      </c>
      <c r="M43" s="9" t="s">
        <v>456</v>
      </c>
      <c r="N43" s="9" t="s">
        <v>542</v>
      </c>
      <c r="O43" s="9" t="s">
        <v>462</v>
      </c>
      <c r="P43" s="10">
        <v>0</v>
      </c>
      <c r="Q43" s="10">
        <v>0.15</v>
      </c>
      <c r="R43" s="51">
        <f t="shared" si="0"/>
        <v>38</v>
      </c>
      <c r="S43" s="54">
        <v>38</v>
      </c>
      <c r="T43" s="9" t="s">
        <v>457</v>
      </c>
      <c r="U43" s="7" t="s">
        <v>458</v>
      </c>
      <c r="W43"/>
      <c r="X43"/>
      <c r="Z43"/>
      <c r="AA43"/>
    </row>
    <row r="44" spans="1:27" ht="32" thickBot="1" x14ac:dyDescent="0.4">
      <c r="A44" s="15">
        <v>130276172</v>
      </c>
      <c r="B44" s="15" t="s">
        <v>126</v>
      </c>
      <c r="C44" s="7" t="s">
        <v>126</v>
      </c>
      <c r="D44" s="7" t="s">
        <v>538</v>
      </c>
      <c r="E44" s="7" t="s">
        <v>450</v>
      </c>
      <c r="F44" s="7" t="s">
        <v>451</v>
      </c>
      <c r="G44" s="7" t="s">
        <v>338</v>
      </c>
      <c r="H44" s="7" t="s">
        <v>338</v>
      </c>
      <c r="I44" s="7" t="s">
        <v>338</v>
      </c>
      <c r="J44" s="8" t="s">
        <v>543</v>
      </c>
      <c r="K44" s="8" t="s">
        <v>544</v>
      </c>
      <c r="L44" s="8" t="s">
        <v>545</v>
      </c>
      <c r="M44" s="9" t="s">
        <v>456</v>
      </c>
      <c r="N44" s="9" t="s">
        <v>542</v>
      </c>
      <c r="O44" s="9" t="s">
        <v>462</v>
      </c>
      <c r="P44" s="10">
        <v>0</v>
      </c>
      <c r="Q44" s="10">
        <v>0.15</v>
      </c>
      <c r="R44" s="51">
        <f t="shared" si="0"/>
        <v>38</v>
      </c>
      <c r="S44" s="54">
        <v>38</v>
      </c>
      <c r="T44" s="9" t="s">
        <v>457</v>
      </c>
      <c r="U44" s="7" t="s">
        <v>458</v>
      </c>
      <c r="W44"/>
      <c r="X44"/>
      <c r="Z44"/>
      <c r="AA44"/>
    </row>
    <row r="45" spans="1:27" ht="102" thickBot="1" x14ac:dyDescent="0.4">
      <c r="A45" s="15">
        <v>130276172</v>
      </c>
      <c r="B45" s="15" t="s">
        <v>126</v>
      </c>
      <c r="C45" s="7" t="s">
        <v>126</v>
      </c>
      <c r="D45" s="7" t="s">
        <v>538</v>
      </c>
      <c r="E45" s="7" t="s">
        <v>450</v>
      </c>
      <c r="F45" s="7" t="s">
        <v>451</v>
      </c>
      <c r="G45" s="7" t="s">
        <v>338</v>
      </c>
      <c r="H45" s="7" t="s">
        <v>338</v>
      </c>
      <c r="I45" s="7" t="s">
        <v>338</v>
      </c>
      <c r="J45" s="8" t="s">
        <v>546</v>
      </c>
      <c r="K45" s="8" t="s">
        <v>547</v>
      </c>
      <c r="L45" s="8" t="s">
        <v>548</v>
      </c>
      <c r="M45" s="9" t="s">
        <v>456</v>
      </c>
      <c r="N45" s="9" t="s">
        <v>542</v>
      </c>
      <c r="O45" s="9" t="s">
        <v>462</v>
      </c>
      <c r="P45" s="10">
        <v>0</v>
      </c>
      <c r="Q45" s="10">
        <v>0.1</v>
      </c>
      <c r="R45" s="51">
        <f t="shared" si="0"/>
        <v>25</v>
      </c>
      <c r="S45" s="54">
        <v>24</v>
      </c>
      <c r="T45" s="9" t="s">
        <v>457</v>
      </c>
      <c r="U45" s="7" t="s">
        <v>458</v>
      </c>
      <c r="W45"/>
      <c r="X45"/>
    </row>
    <row r="46" spans="1:27" ht="117.75" customHeight="1" thickBot="1" x14ac:dyDescent="0.3">
      <c r="A46" s="15" t="s">
        <v>890</v>
      </c>
      <c r="B46" s="15" t="s">
        <v>140</v>
      </c>
      <c r="C46" s="7" t="s">
        <v>891</v>
      </c>
      <c r="D46" s="7" t="s">
        <v>892</v>
      </c>
      <c r="E46" s="7" t="s">
        <v>280</v>
      </c>
      <c r="F46" s="7" t="s">
        <v>451</v>
      </c>
      <c r="G46" s="7" t="s">
        <v>489</v>
      </c>
      <c r="H46" s="7" t="s">
        <v>489</v>
      </c>
      <c r="I46" s="7" t="s">
        <v>489</v>
      </c>
      <c r="J46" s="8" t="s">
        <v>491</v>
      </c>
      <c r="K46" s="8" t="s">
        <v>492</v>
      </c>
      <c r="L46" s="8" t="s">
        <v>514</v>
      </c>
      <c r="M46" s="9" t="s">
        <v>456</v>
      </c>
      <c r="N46" s="9">
        <v>100</v>
      </c>
      <c r="O46" s="9" t="s">
        <v>462</v>
      </c>
      <c r="P46" s="10">
        <v>0.01</v>
      </c>
      <c r="Q46" s="10">
        <v>0.15</v>
      </c>
      <c r="R46" s="51">
        <f t="shared" si="0"/>
        <v>38</v>
      </c>
      <c r="S46" s="54">
        <v>38</v>
      </c>
      <c r="T46" s="9" t="s">
        <v>457</v>
      </c>
      <c r="U46" s="7" t="s">
        <v>529</v>
      </c>
    </row>
    <row r="47" spans="1:27" ht="33.75" customHeight="1" thickBot="1" x14ac:dyDescent="0.3">
      <c r="A47" s="15" t="s">
        <v>890</v>
      </c>
      <c r="B47" s="15" t="s">
        <v>140</v>
      </c>
      <c r="C47" s="7" t="s">
        <v>891</v>
      </c>
      <c r="D47" s="7" t="s">
        <v>892</v>
      </c>
      <c r="E47" s="7" t="s">
        <v>280</v>
      </c>
      <c r="F47" s="7" t="s">
        <v>451</v>
      </c>
      <c r="G47" s="7" t="s">
        <v>489</v>
      </c>
      <c r="H47" s="7" t="s">
        <v>489</v>
      </c>
      <c r="I47" s="7" t="s">
        <v>489</v>
      </c>
      <c r="J47" s="8" t="s">
        <v>494</v>
      </c>
      <c r="K47" s="8" t="s">
        <v>840</v>
      </c>
      <c r="L47" s="8" t="s">
        <v>620</v>
      </c>
      <c r="M47" s="9" t="s">
        <v>497</v>
      </c>
      <c r="N47" s="9">
        <v>2</v>
      </c>
      <c r="O47" s="9" t="s">
        <v>442</v>
      </c>
      <c r="P47" s="10">
        <v>0.01</v>
      </c>
      <c r="Q47" s="10">
        <v>0.1</v>
      </c>
      <c r="R47" s="51">
        <f t="shared" si="0"/>
        <v>25</v>
      </c>
      <c r="S47" s="54">
        <v>24</v>
      </c>
      <c r="T47" s="9" t="s">
        <v>457</v>
      </c>
      <c r="U47" s="7" t="s">
        <v>529</v>
      </c>
    </row>
    <row r="48" spans="1:27" ht="65.25" customHeight="1" thickBot="1" x14ac:dyDescent="0.3">
      <c r="A48" s="15" t="s">
        <v>890</v>
      </c>
      <c r="B48" s="15" t="s">
        <v>140</v>
      </c>
      <c r="C48" s="7" t="s">
        <v>891</v>
      </c>
      <c r="D48" s="7" t="s">
        <v>892</v>
      </c>
      <c r="E48" s="7" t="s">
        <v>280</v>
      </c>
      <c r="F48" s="7" t="s">
        <v>451</v>
      </c>
      <c r="G48" s="7" t="s">
        <v>489</v>
      </c>
      <c r="H48" s="7" t="s">
        <v>489</v>
      </c>
      <c r="I48" s="7" t="s">
        <v>489</v>
      </c>
      <c r="J48" s="8" t="s">
        <v>498</v>
      </c>
      <c r="K48" s="8" t="s">
        <v>841</v>
      </c>
      <c r="L48" s="8" t="s">
        <v>842</v>
      </c>
      <c r="M48" s="9" t="s">
        <v>497</v>
      </c>
      <c r="N48" s="9">
        <v>45</v>
      </c>
      <c r="O48" s="9" t="s">
        <v>462</v>
      </c>
      <c r="P48" s="10">
        <v>0.01</v>
      </c>
      <c r="Q48" s="10">
        <v>0.15</v>
      </c>
      <c r="R48" s="51">
        <f t="shared" si="0"/>
        <v>38</v>
      </c>
      <c r="S48" s="54">
        <v>38</v>
      </c>
      <c r="T48" s="9" t="s">
        <v>457</v>
      </c>
      <c r="U48" s="7" t="s">
        <v>529</v>
      </c>
    </row>
    <row r="49" spans="1:27" ht="107.25" customHeight="1" thickBot="1" x14ac:dyDescent="0.3">
      <c r="A49" s="15">
        <v>116207109</v>
      </c>
      <c r="B49" s="15" t="s">
        <v>58</v>
      </c>
      <c r="C49" s="7" t="s">
        <v>58</v>
      </c>
      <c r="D49" s="7" t="s">
        <v>838</v>
      </c>
      <c r="E49" s="7" t="s">
        <v>249</v>
      </c>
      <c r="F49" s="7" t="s">
        <v>451</v>
      </c>
      <c r="G49" s="7" t="s">
        <v>489</v>
      </c>
      <c r="H49" s="7" t="s">
        <v>489</v>
      </c>
      <c r="I49" s="7" t="s">
        <v>489</v>
      </c>
      <c r="J49" s="8" t="s">
        <v>491</v>
      </c>
      <c r="K49" s="8" t="s">
        <v>492</v>
      </c>
      <c r="L49" s="8" t="s">
        <v>514</v>
      </c>
      <c r="M49" s="9" t="s">
        <v>456</v>
      </c>
      <c r="N49" s="9">
        <v>100</v>
      </c>
      <c r="O49" s="9" t="s">
        <v>462</v>
      </c>
      <c r="P49" s="10">
        <v>0.01</v>
      </c>
      <c r="Q49" s="10">
        <v>0.15</v>
      </c>
      <c r="R49" s="51">
        <f t="shared" si="0"/>
        <v>38</v>
      </c>
      <c r="S49" s="54">
        <v>38</v>
      </c>
      <c r="T49" s="9" t="s">
        <v>457</v>
      </c>
      <c r="U49" s="7" t="s">
        <v>839</v>
      </c>
    </row>
    <row r="50" spans="1:27" ht="42" thickBot="1" x14ac:dyDescent="0.4">
      <c r="A50" s="15">
        <v>116207109</v>
      </c>
      <c r="B50" s="15" t="s">
        <v>58</v>
      </c>
      <c r="C50" s="7" t="s">
        <v>58</v>
      </c>
      <c r="D50" s="7" t="s">
        <v>838</v>
      </c>
      <c r="E50" s="7" t="s">
        <v>249</v>
      </c>
      <c r="F50" s="7" t="s">
        <v>451</v>
      </c>
      <c r="G50" s="7" t="s">
        <v>489</v>
      </c>
      <c r="H50" s="7" t="s">
        <v>489</v>
      </c>
      <c r="I50" s="7" t="s">
        <v>489</v>
      </c>
      <c r="J50" s="8" t="s">
        <v>494</v>
      </c>
      <c r="K50" s="8" t="s">
        <v>840</v>
      </c>
      <c r="L50" s="8" t="s">
        <v>620</v>
      </c>
      <c r="M50" s="9" t="s">
        <v>497</v>
      </c>
      <c r="N50" s="9">
        <v>2</v>
      </c>
      <c r="O50" s="9" t="s">
        <v>462</v>
      </c>
      <c r="P50" s="10">
        <v>0.01</v>
      </c>
      <c r="Q50" s="10">
        <v>0.1</v>
      </c>
      <c r="R50" s="51">
        <f t="shared" si="0"/>
        <v>25</v>
      </c>
      <c r="S50" s="54">
        <v>24</v>
      </c>
      <c r="T50" s="9" t="s">
        <v>457</v>
      </c>
      <c r="U50" s="7" t="s">
        <v>839</v>
      </c>
      <c r="Z50"/>
      <c r="AA50"/>
    </row>
    <row r="51" spans="1:27" ht="62" thickBot="1" x14ac:dyDescent="0.4">
      <c r="A51" s="15">
        <v>116207109</v>
      </c>
      <c r="B51" s="15" t="s">
        <v>58</v>
      </c>
      <c r="C51" s="7" t="s">
        <v>58</v>
      </c>
      <c r="D51" s="7" t="s">
        <v>838</v>
      </c>
      <c r="E51" s="7" t="s">
        <v>249</v>
      </c>
      <c r="F51" s="7" t="s">
        <v>451</v>
      </c>
      <c r="G51" s="7" t="s">
        <v>489</v>
      </c>
      <c r="H51" s="7" t="s">
        <v>489</v>
      </c>
      <c r="I51" s="7" t="s">
        <v>489</v>
      </c>
      <c r="J51" s="8" t="s">
        <v>498</v>
      </c>
      <c r="K51" s="8" t="s">
        <v>841</v>
      </c>
      <c r="L51" s="8" t="s">
        <v>842</v>
      </c>
      <c r="M51" s="9" t="s">
        <v>497</v>
      </c>
      <c r="N51" s="9">
        <v>45</v>
      </c>
      <c r="O51" s="9" t="s">
        <v>462</v>
      </c>
      <c r="P51" s="10">
        <v>0.01</v>
      </c>
      <c r="Q51" s="10">
        <v>0.15</v>
      </c>
      <c r="R51" s="51">
        <f t="shared" si="0"/>
        <v>38</v>
      </c>
      <c r="S51" s="54">
        <v>38</v>
      </c>
      <c r="T51" s="9" t="s">
        <v>457</v>
      </c>
      <c r="U51" s="7" t="s">
        <v>839</v>
      </c>
      <c r="Z51"/>
      <c r="AA51"/>
    </row>
    <row r="52" spans="1:27" ht="62" thickBot="1" x14ac:dyDescent="0.4">
      <c r="A52" s="15" t="s">
        <v>382</v>
      </c>
      <c r="B52" s="15" t="s">
        <v>98</v>
      </c>
      <c r="C52" s="7" t="s">
        <v>98</v>
      </c>
      <c r="D52" s="47" t="s">
        <v>32</v>
      </c>
      <c r="E52" s="7" t="s">
        <v>263</v>
      </c>
      <c r="F52" s="7" t="s">
        <v>451</v>
      </c>
      <c r="G52" s="7" t="s">
        <v>550</v>
      </c>
      <c r="H52" s="7" t="s">
        <v>550</v>
      </c>
      <c r="I52" s="7" t="s">
        <v>550</v>
      </c>
      <c r="J52" s="8" t="s">
        <v>552</v>
      </c>
      <c r="K52" s="8" t="s">
        <v>553</v>
      </c>
      <c r="L52" s="8" t="s">
        <v>554</v>
      </c>
      <c r="M52" s="9" t="s">
        <v>497</v>
      </c>
      <c r="N52" s="9">
        <v>20</v>
      </c>
      <c r="O52" s="9" t="s">
        <v>462</v>
      </c>
      <c r="P52" s="10">
        <v>0</v>
      </c>
      <c r="Q52" s="10">
        <v>0.2</v>
      </c>
      <c r="R52" s="51">
        <f t="shared" si="0"/>
        <v>50</v>
      </c>
      <c r="S52" s="54">
        <v>50</v>
      </c>
      <c r="T52" s="9" t="s">
        <v>457</v>
      </c>
      <c r="U52" s="7" t="s">
        <v>551</v>
      </c>
      <c r="W52"/>
      <c r="X52"/>
    </row>
    <row r="53" spans="1:27" ht="42" thickBot="1" x14ac:dyDescent="0.4">
      <c r="A53" s="15" t="s">
        <v>382</v>
      </c>
      <c r="B53" s="15" t="s">
        <v>98</v>
      </c>
      <c r="C53" s="7" t="s">
        <v>98</v>
      </c>
      <c r="D53" s="47" t="s">
        <v>32</v>
      </c>
      <c r="E53" s="7" t="s">
        <v>263</v>
      </c>
      <c r="F53" s="7" t="s">
        <v>451</v>
      </c>
      <c r="G53" s="7" t="s">
        <v>550</v>
      </c>
      <c r="H53" s="7" t="s">
        <v>550</v>
      </c>
      <c r="I53" s="7" t="s">
        <v>550</v>
      </c>
      <c r="J53" s="8" t="s">
        <v>555</v>
      </c>
      <c r="K53" s="8" t="s">
        <v>556</v>
      </c>
      <c r="L53" s="8" t="s">
        <v>557</v>
      </c>
      <c r="M53" s="9" t="s">
        <v>497</v>
      </c>
      <c r="N53" s="9">
        <v>20</v>
      </c>
      <c r="O53" s="9" t="s">
        <v>462</v>
      </c>
      <c r="P53" s="10">
        <v>0</v>
      </c>
      <c r="Q53" s="10">
        <v>0.1</v>
      </c>
      <c r="R53" s="51">
        <f t="shared" si="0"/>
        <v>25</v>
      </c>
      <c r="S53" s="54">
        <v>25</v>
      </c>
      <c r="T53" s="9" t="s">
        <v>457</v>
      </c>
      <c r="U53" s="7" t="s">
        <v>551</v>
      </c>
      <c r="W53"/>
      <c r="X53"/>
    </row>
    <row r="54" spans="1:27" ht="62" thickBot="1" x14ac:dyDescent="0.4">
      <c r="A54" s="15" t="s">
        <v>382</v>
      </c>
      <c r="B54" s="15" t="s">
        <v>98</v>
      </c>
      <c r="C54" s="7" t="s">
        <v>98</v>
      </c>
      <c r="D54" s="47" t="s">
        <v>32</v>
      </c>
      <c r="E54" s="7" t="s">
        <v>263</v>
      </c>
      <c r="F54" s="7" t="s">
        <v>451</v>
      </c>
      <c r="G54" s="7" t="s">
        <v>550</v>
      </c>
      <c r="H54" s="7" t="s">
        <v>550</v>
      </c>
      <c r="I54" s="7" t="s">
        <v>550</v>
      </c>
      <c r="J54" s="8" t="s">
        <v>558</v>
      </c>
      <c r="K54" s="8" t="s">
        <v>559</v>
      </c>
      <c r="L54" s="8" t="s">
        <v>560</v>
      </c>
      <c r="M54" s="9" t="s">
        <v>497</v>
      </c>
      <c r="N54" s="9">
        <v>30</v>
      </c>
      <c r="O54" s="9" t="s">
        <v>462</v>
      </c>
      <c r="P54" s="10">
        <v>0</v>
      </c>
      <c r="Q54" s="10">
        <v>0.1</v>
      </c>
      <c r="R54" s="51">
        <f t="shared" si="0"/>
        <v>25</v>
      </c>
      <c r="S54" s="54">
        <v>25</v>
      </c>
      <c r="T54" s="9" t="s">
        <v>457</v>
      </c>
      <c r="U54" s="7" t="s">
        <v>551</v>
      </c>
      <c r="W54"/>
      <c r="X54"/>
    </row>
    <row r="55" spans="1:27" ht="86.25" customHeight="1" thickBot="1" x14ac:dyDescent="0.3">
      <c r="A55" s="15" t="s">
        <v>379</v>
      </c>
      <c r="B55" s="15" t="s">
        <v>74</v>
      </c>
      <c r="C55" s="7" t="s">
        <v>843</v>
      </c>
      <c r="D55" s="7" t="s">
        <v>844</v>
      </c>
      <c r="E55" s="7" t="s">
        <v>255</v>
      </c>
      <c r="F55" s="7" t="s">
        <v>451</v>
      </c>
      <c r="G55" s="7" t="s">
        <v>489</v>
      </c>
      <c r="H55" s="7" t="s">
        <v>489</v>
      </c>
      <c r="I55" s="7" t="s">
        <v>489</v>
      </c>
      <c r="J55" s="8" t="s">
        <v>491</v>
      </c>
      <c r="K55" s="8" t="s">
        <v>492</v>
      </c>
      <c r="L55" s="8" t="s">
        <v>514</v>
      </c>
      <c r="M55" s="9" t="s">
        <v>456</v>
      </c>
      <c r="N55" s="9">
        <v>100</v>
      </c>
      <c r="O55" s="9" t="s">
        <v>442</v>
      </c>
      <c r="P55" s="10">
        <v>0.01</v>
      </c>
      <c r="Q55" s="10">
        <v>0.15</v>
      </c>
      <c r="R55" s="51">
        <f t="shared" si="0"/>
        <v>38</v>
      </c>
      <c r="S55" s="54">
        <v>38</v>
      </c>
      <c r="T55" s="9" t="s">
        <v>457</v>
      </c>
      <c r="U55" s="7" t="s">
        <v>839</v>
      </c>
    </row>
    <row r="56" spans="1:27" ht="86.25" customHeight="1" thickBot="1" x14ac:dyDescent="0.3">
      <c r="A56" s="15" t="s">
        <v>379</v>
      </c>
      <c r="B56" s="15" t="s">
        <v>74</v>
      </c>
      <c r="C56" s="7" t="s">
        <v>843</v>
      </c>
      <c r="D56" s="7" t="s">
        <v>844</v>
      </c>
      <c r="E56" s="7" t="s">
        <v>255</v>
      </c>
      <c r="F56" s="7" t="s">
        <v>451</v>
      </c>
      <c r="G56" s="7" t="s">
        <v>489</v>
      </c>
      <c r="H56" s="7" t="s">
        <v>489</v>
      </c>
      <c r="I56" s="7" t="s">
        <v>489</v>
      </c>
      <c r="J56" s="8" t="s">
        <v>494</v>
      </c>
      <c r="K56" s="8" t="s">
        <v>840</v>
      </c>
      <c r="L56" s="8" t="s">
        <v>620</v>
      </c>
      <c r="M56" s="9" t="s">
        <v>497</v>
      </c>
      <c r="N56" s="9">
        <v>2</v>
      </c>
      <c r="O56" s="9" t="s">
        <v>442</v>
      </c>
      <c r="P56" s="10">
        <v>0.01</v>
      </c>
      <c r="Q56" s="10">
        <v>0.1</v>
      </c>
      <c r="R56" s="51">
        <f t="shared" si="0"/>
        <v>25</v>
      </c>
      <c r="S56" s="54">
        <v>24</v>
      </c>
      <c r="T56" s="9" t="s">
        <v>457</v>
      </c>
      <c r="U56" s="7" t="s">
        <v>839</v>
      </c>
    </row>
    <row r="57" spans="1:27" ht="54.75" customHeight="1" thickBot="1" x14ac:dyDescent="0.3">
      <c r="A57" s="15" t="s">
        <v>379</v>
      </c>
      <c r="B57" s="15" t="s">
        <v>74</v>
      </c>
      <c r="C57" s="7" t="s">
        <v>843</v>
      </c>
      <c r="D57" s="7" t="s">
        <v>844</v>
      </c>
      <c r="E57" s="7" t="s">
        <v>255</v>
      </c>
      <c r="F57" s="7" t="s">
        <v>451</v>
      </c>
      <c r="G57" s="7" t="s">
        <v>489</v>
      </c>
      <c r="H57" s="7" t="s">
        <v>489</v>
      </c>
      <c r="I57" s="7" t="s">
        <v>489</v>
      </c>
      <c r="J57" s="8" t="s">
        <v>498</v>
      </c>
      <c r="K57" s="8" t="s">
        <v>841</v>
      </c>
      <c r="L57" s="8" t="s">
        <v>842</v>
      </c>
      <c r="M57" s="9" t="s">
        <v>497</v>
      </c>
      <c r="N57" s="9">
        <v>45</v>
      </c>
      <c r="O57" s="9" t="s">
        <v>462</v>
      </c>
      <c r="P57" s="10">
        <v>0.01</v>
      </c>
      <c r="Q57" s="10">
        <v>0.15</v>
      </c>
      <c r="R57" s="51">
        <f t="shared" si="0"/>
        <v>38</v>
      </c>
      <c r="S57" s="54">
        <v>38</v>
      </c>
      <c r="T57" s="9" t="s">
        <v>457</v>
      </c>
      <c r="U57" s="7" t="s">
        <v>839</v>
      </c>
    </row>
    <row r="58" spans="1:27" ht="107.25" customHeight="1" thickBot="1" x14ac:dyDescent="0.3">
      <c r="A58" s="15">
        <v>146319955</v>
      </c>
      <c r="B58" s="15" t="s">
        <v>33</v>
      </c>
      <c r="C58" s="7" t="s">
        <v>33</v>
      </c>
      <c r="D58" s="7" t="s">
        <v>1059</v>
      </c>
      <c r="E58" s="7" t="s">
        <v>240</v>
      </c>
      <c r="F58" s="7" t="s">
        <v>451</v>
      </c>
      <c r="G58" s="7" t="s">
        <v>323</v>
      </c>
      <c r="H58" s="7" t="s">
        <v>323</v>
      </c>
      <c r="I58" s="7" t="s">
        <v>323</v>
      </c>
      <c r="J58" s="8" t="s">
        <v>1060</v>
      </c>
      <c r="K58" s="8" t="s">
        <v>1061</v>
      </c>
      <c r="L58" s="8" t="s">
        <v>1062</v>
      </c>
      <c r="M58" s="9" t="s">
        <v>456</v>
      </c>
      <c r="N58" s="9">
        <v>40</v>
      </c>
      <c r="O58" s="9" t="s">
        <v>462</v>
      </c>
      <c r="P58" s="10">
        <v>0</v>
      </c>
      <c r="Q58" s="10">
        <v>0.1</v>
      </c>
      <c r="R58" s="51">
        <f t="shared" si="0"/>
        <v>25</v>
      </c>
      <c r="S58" s="54">
        <v>25</v>
      </c>
      <c r="T58" s="9" t="s">
        <v>476</v>
      </c>
      <c r="U58" s="7" t="s">
        <v>458</v>
      </c>
    </row>
    <row r="59" spans="1:27" ht="54.75" customHeight="1" thickBot="1" x14ac:dyDescent="0.3">
      <c r="A59" s="15">
        <v>146319955</v>
      </c>
      <c r="B59" s="15" t="s">
        <v>33</v>
      </c>
      <c r="C59" s="7" t="s">
        <v>33</v>
      </c>
      <c r="D59" s="7" t="s">
        <v>1059</v>
      </c>
      <c r="E59" s="7" t="s">
        <v>240</v>
      </c>
      <c r="F59" s="7" t="s">
        <v>451</v>
      </c>
      <c r="G59" s="7" t="s">
        <v>323</v>
      </c>
      <c r="H59" s="7" t="s">
        <v>323</v>
      </c>
      <c r="I59" s="7" t="s">
        <v>323</v>
      </c>
      <c r="J59" s="8" t="s">
        <v>1063</v>
      </c>
      <c r="K59" s="8" t="s">
        <v>1064</v>
      </c>
      <c r="L59" s="8" t="s">
        <v>1065</v>
      </c>
      <c r="M59" s="9" t="s">
        <v>456</v>
      </c>
      <c r="N59" s="9">
        <v>40</v>
      </c>
      <c r="O59" s="9" t="s">
        <v>462</v>
      </c>
      <c r="P59" s="10">
        <v>0</v>
      </c>
      <c r="Q59" s="10">
        <v>0.2</v>
      </c>
      <c r="R59" s="51">
        <f t="shared" si="0"/>
        <v>50</v>
      </c>
      <c r="S59" s="54">
        <v>50</v>
      </c>
      <c r="T59" s="9" t="s">
        <v>476</v>
      </c>
      <c r="U59" s="7" t="s">
        <v>458</v>
      </c>
    </row>
    <row r="60" spans="1:27" ht="33.75" customHeight="1" thickBot="1" x14ac:dyDescent="0.3">
      <c r="A60" s="15">
        <v>146319955</v>
      </c>
      <c r="B60" s="15" t="s">
        <v>33</v>
      </c>
      <c r="C60" s="7" t="s">
        <v>33</v>
      </c>
      <c r="D60" s="7" t="s">
        <v>1059</v>
      </c>
      <c r="E60" s="7" t="s">
        <v>240</v>
      </c>
      <c r="F60" s="7" t="s">
        <v>451</v>
      </c>
      <c r="G60" s="7" t="s">
        <v>323</v>
      </c>
      <c r="H60" s="7" t="s">
        <v>323</v>
      </c>
      <c r="I60" s="7" t="s">
        <v>323</v>
      </c>
      <c r="J60" s="8" t="s">
        <v>1066</v>
      </c>
      <c r="K60" s="8" t="s">
        <v>1067</v>
      </c>
      <c r="L60" s="8" t="s">
        <v>1068</v>
      </c>
      <c r="M60" s="9" t="s">
        <v>456</v>
      </c>
      <c r="N60" s="9">
        <v>40</v>
      </c>
      <c r="O60" s="9" t="s">
        <v>462</v>
      </c>
      <c r="P60" s="10">
        <v>0</v>
      </c>
      <c r="Q60" s="10">
        <v>0.1</v>
      </c>
      <c r="R60" s="51">
        <f t="shared" si="0"/>
        <v>25</v>
      </c>
      <c r="S60" s="54">
        <v>25</v>
      </c>
      <c r="T60" s="9" t="s">
        <v>476</v>
      </c>
      <c r="U60" s="7" t="s">
        <v>458</v>
      </c>
    </row>
    <row r="61" spans="1:27" ht="33.75" customHeight="1" thickBot="1" x14ac:dyDescent="0.3">
      <c r="A61" s="15" t="s">
        <v>380</v>
      </c>
      <c r="B61" s="15" t="s">
        <v>129</v>
      </c>
      <c r="C61" s="7" t="s">
        <v>845</v>
      </c>
      <c r="D61" s="7" t="s">
        <v>846</v>
      </c>
      <c r="E61" s="7" t="s">
        <v>275</v>
      </c>
      <c r="F61" s="7" t="s">
        <v>451</v>
      </c>
      <c r="G61" s="7" t="s">
        <v>489</v>
      </c>
      <c r="H61" s="7" t="s">
        <v>489</v>
      </c>
      <c r="I61" s="7" t="s">
        <v>489</v>
      </c>
      <c r="J61" s="8" t="s">
        <v>491</v>
      </c>
      <c r="K61" s="8" t="s">
        <v>492</v>
      </c>
      <c r="L61" s="8" t="s">
        <v>514</v>
      </c>
      <c r="M61" s="9" t="s">
        <v>456</v>
      </c>
      <c r="N61" s="9">
        <v>100</v>
      </c>
      <c r="O61" s="9" t="s">
        <v>462</v>
      </c>
      <c r="P61" s="10">
        <v>0.01</v>
      </c>
      <c r="Q61" s="10">
        <v>0.15</v>
      </c>
      <c r="R61" s="51">
        <f t="shared" si="0"/>
        <v>38</v>
      </c>
      <c r="S61" s="54">
        <v>38</v>
      </c>
      <c r="T61" s="9" t="s">
        <v>457</v>
      </c>
      <c r="U61" s="7" t="s">
        <v>839</v>
      </c>
    </row>
    <row r="62" spans="1:27" ht="41" thickBot="1" x14ac:dyDescent="0.3">
      <c r="A62" s="15" t="s">
        <v>380</v>
      </c>
      <c r="B62" s="15" t="s">
        <v>129</v>
      </c>
      <c r="C62" s="7" t="s">
        <v>845</v>
      </c>
      <c r="D62" s="7" t="s">
        <v>846</v>
      </c>
      <c r="E62" s="7" t="s">
        <v>275</v>
      </c>
      <c r="F62" s="7" t="s">
        <v>451</v>
      </c>
      <c r="G62" s="7" t="s">
        <v>489</v>
      </c>
      <c r="H62" s="7" t="s">
        <v>489</v>
      </c>
      <c r="I62" s="7" t="s">
        <v>489</v>
      </c>
      <c r="J62" s="8" t="s">
        <v>494</v>
      </c>
      <c r="K62" s="8" t="s">
        <v>840</v>
      </c>
      <c r="L62" s="8" t="s">
        <v>620</v>
      </c>
      <c r="M62" s="9" t="s">
        <v>497</v>
      </c>
      <c r="N62" s="9">
        <v>2</v>
      </c>
      <c r="O62" s="9" t="s">
        <v>442</v>
      </c>
      <c r="P62" s="10">
        <v>0.01</v>
      </c>
      <c r="Q62" s="10">
        <v>0.1</v>
      </c>
      <c r="R62" s="51">
        <f t="shared" si="0"/>
        <v>25</v>
      </c>
      <c r="S62" s="54">
        <v>24</v>
      </c>
      <c r="T62" s="9" t="s">
        <v>457</v>
      </c>
      <c r="U62" s="7" t="s">
        <v>839</v>
      </c>
    </row>
    <row r="63" spans="1:27" ht="61" thickBot="1" x14ac:dyDescent="0.3">
      <c r="A63" s="15" t="s">
        <v>380</v>
      </c>
      <c r="B63" s="15" t="s">
        <v>129</v>
      </c>
      <c r="C63" s="7" t="s">
        <v>845</v>
      </c>
      <c r="D63" s="7" t="s">
        <v>846</v>
      </c>
      <c r="E63" s="7" t="s">
        <v>275</v>
      </c>
      <c r="F63" s="7" t="s">
        <v>451</v>
      </c>
      <c r="G63" s="7" t="s">
        <v>489</v>
      </c>
      <c r="H63" s="7" t="s">
        <v>489</v>
      </c>
      <c r="I63" s="7" t="s">
        <v>489</v>
      </c>
      <c r="J63" s="8" t="s">
        <v>498</v>
      </c>
      <c r="K63" s="8" t="s">
        <v>841</v>
      </c>
      <c r="L63" s="8" t="s">
        <v>842</v>
      </c>
      <c r="M63" s="9" t="s">
        <v>497</v>
      </c>
      <c r="N63" s="9">
        <v>45</v>
      </c>
      <c r="O63" s="9" t="s">
        <v>462</v>
      </c>
      <c r="P63" s="10">
        <v>0.01</v>
      </c>
      <c r="Q63" s="10">
        <v>0.15</v>
      </c>
      <c r="R63" s="51">
        <f t="shared" si="0"/>
        <v>38</v>
      </c>
      <c r="S63" s="54">
        <v>38</v>
      </c>
      <c r="T63" s="9" t="s">
        <v>457</v>
      </c>
      <c r="U63" s="7" t="s">
        <v>839</v>
      </c>
    </row>
    <row r="64" spans="1:27" ht="32" thickBot="1" x14ac:dyDescent="0.4">
      <c r="A64" s="15">
        <v>135504696</v>
      </c>
      <c r="B64" s="15" t="s">
        <v>68</v>
      </c>
      <c r="C64" s="7" t="s">
        <v>575</v>
      </c>
      <c r="D64" s="7" t="s">
        <v>70</v>
      </c>
      <c r="E64" s="7" t="s">
        <v>253</v>
      </c>
      <c r="F64" s="7" t="s">
        <v>451</v>
      </c>
      <c r="G64" s="7" t="s">
        <v>329</v>
      </c>
      <c r="H64" s="7" t="s">
        <v>329</v>
      </c>
      <c r="I64" s="7" t="s">
        <v>329</v>
      </c>
      <c r="J64" s="8" t="s">
        <v>491</v>
      </c>
      <c r="K64" s="8" t="s">
        <v>576</v>
      </c>
      <c r="L64" s="8" t="s">
        <v>577</v>
      </c>
      <c r="M64" s="9" t="s">
        <v>456</v>
      </c>
      <c r="N64" s="9">
        <v>100</v>
      </c>
      <c r="O64" s="9" t="s">
        <v>462</v>
      </c>
      <c r="P64" s="10">
        <v>0</v>
      </c>
      <c r="Q64" s="10">
        <v>0.2</v>
      </c>
      <c r="R64" s="51">
        <f t="shared" si="0"/>
        <v>50</v>
      </c>
      <c r="S64" s="54">
        <v>50</v>
      </c>
      <c r="T64" s="9" t="s">
        <v>457</v>
      </c>
      <c r="U64" s="7" t="s">
        <v>529</v>
      </c>
      <c r="V64" s="52"/>
      <c r="W64"/>
      <c r="X64"/>
    </row>
    <row r="65" spans="1:28" ht="42" thickBot="1" x14ac:dyDescent="0.4">
      <c r="A65" s="15">
        <v>135504696</v>
      </c>
      <c r="B65" s="15" t="s">
        <v>68</v>
      </c>
      <c r="C65" s="7" t="s">
        <v>575</v>
      </c>
      <c r="D65" s="7" t="s">
        <v>70</v>
      </c>
      <c r="E65" s="7" t="s">
        <v>253</v>
      </c>
      <c r="F65" s="7" t="s">
        <v>451</v>
      </c>
      <c r="G65" s="7" t="s">
        <v>329</v>
      </c>
      <c r="H65" s="7" t="s">
        <v>329</v>
      </c>
      <c r="I65" s="7" t="s">
        <v>329</v>
      </c>
      <c r="J65" s="8" t="s">
        <v>578</v>
      </c>
      <c r="K65" s="8" t="s">
        <v>579</v>
      </c>
      <c r="L65" s="8" t="s">
        <v>580</v>
      </c>
      <c r="M65" s="9" t="s">
        <v>456</v>
      </c>
      <c r="N65" s="9">
        <v>25</v>
      </c>
      <c r="O65" s="9" t="s">
        <v>462</v>
      </c>
      <c r="P65" s="10">
        <v>0</v>
      </c>
      <c r="Q65" s="10">
        <v>0.05</v>
      </c>
      <c r="R65" s="51">
        <f t="shared" si="0"/>
        <v>13</v>
      </c>
      <c r="S65" s="54">
        <v>12</v>
      </c>
      <c r="T65" s="9" t="s">
        <v>457</v>
      </c>
      <c r="U65" s="7" t="s">
        <v>529</v>
      </c>
      <c r="W65"/>
      <c r="X65"/>
    </row>
    <row r="66" spans="1:28" ht="32" thickBot="1" x14ac:dyDescent="0.4">
      <c r="A66" s="15">
        <v>135504696</v>
      </c>
      <c r="B66" s="15" t="s">
        <v>68</v>
      </c>
      <c r="C66" s="7" t="s">
        <v>575</v>
      </c>
      <c r="D66" s="7" t="s">
        <v>70</v>
      </c>
      <c r="E66" s="7" t="s">
        <v>253</v>
      </c>
      <c r="F66" s="7" t="s">
        <v>451</v>
      </c>
      <c r="G66" s="7" t="s">
        <v>329</v>
      </c>
      <c r="H66" s="7" t="s">
        <v>329</v>
      </c>
      <c r="I66" s="7" t="s">
        <v>329</v>
      </c>
      <c r="J66" s="8" t="s">
        <v>498</v>
      </c>
      <c r="K66" s="8" t="s">
        <v>581</v>
      </c>
      <c r="L66" s="8" t="s">
        <v>582</v>
      </c>
      <c r="M66" s="9" t="s">
        <v>456</v>
      </c>
      <c r="N66" s="9">
        <v>100</v>
      </c>
      <c r="O66" s="9" t="s">
        <v>462</v>
      </c>
      <c r="P66" s="10">
        <v>0</v>
      </c>
      <c r="Q66" s="10">
        <v>0.15</v>
      </c>
      <c r="R66" s="51">
        <f t="shared" si="0"/>
        <v>38</v>
      </c>
      <c r="S66" s="54">
        <v>38</v>
      </c>
      <c r="T66" s="9" t="s">
        <v>457</v>
      </c>
      <c r="U66" s="7" t="s">
        <v>529</v>
      </c>
      <c r="W66"/>
      <c r="X66"/>
    </row>
    <row r="67" spans="1:28" ht="75.75" customHeight="1" thickBot="1" x14ac:dyDescent="0.3">
      <c r="A67" s="15">
        <v>180370994</v>
      </c>
      <c r="B67" s="15" t="s">
        <v>167</v>
      </c>
      <c r="C67" s="7" t="s">
        <v>167</v>
      </c>
      <c r="D67" s="7" t="s">
        <v>853</v>
      </c>
      <c r="E67" s="7" t="s">
        <v>290</v>
      </c>
      <c r="F67" s="7" t="s">
        <v>451</v>
      </c>
      <c r="G67" s="7" t="s">
        <v>340</v>
      </c>
      <c r="H67" s="7" t="s">
        <v>340</v>
      </c>
      <c r="I67" s="7" t="s">
        <v>340</v>
      </c>
      <c r="J67" s="8" t="s">
        <v>610</v>
      </c>
      <c r="K67" s="8" t="s">
        <v>854</v>
      </c>
      <c r="L67" s="8" t="s">
        <v>855</v>
      </c>
      <c r="M67" s="9" t="s">
        <v>456</v>
      </c>
      <c r="N67" s="9">
        <v>20</v>
      </c>
      <c r="O67" s="9" t="s">
        <v>462</v>
      </c>
      <c r="P67" s="10">
        <v>0</v>
      </c>
      <c r="Q67" s="10">
        <v>0.2</v>
      </c>
      <c r="R67" s="51">
        <f t="shared" si="0"/>
        <v>50</v>
      </c>
      <c r="S67" s="54">
        <v>50</v>
      </c>
      <c r="T67" s="9" t="s">
        <v>457</v>
      </c>
      <c r="U67" s="7" t="s">
        <v>609</v>
      </c>
    </row>
    <row r="68" spans="1:28" ht="61" thickBot="1" x14ac:dyDescent="0.3">
      <c r="A68" s="15">
        <v>180370994</v>
      </c>
      <c r="B68" s="15" t="s">
        <v>167</v>
      </c>
      <c r="C68" s="7" t="s">
        <v>167</v>
      </c>
      <c r="D68" s="7" t="s">
        <v>853</v>
      </c>
      <c r="E68" s="7" t="s">
        <v>290</v>
      </c>
      <c r="F68" s="7" t="s">
        <v>451</v>
      </c>
      <c r="G68" s="7" t="s">
        <v>340</v>
      </c>
      <c r="H68" s="7" t="s">
        <v>340</v>
      </c>
      <c r="I68" s="7" t="s">
        <v>340</v>
      </c>
      <c r="J68" s="8" t="s">
        <v>856</v>
      </c>
      <c r="K68" s="8" t="s">
        <v>857</v>
      </c>
      <c r="L68" s="8" t="s">
        <v>858</v>
      </c>
      <c r="M68" s="9" t="s">
        <v>456</v>
      </c>
      <c r="N68" s="9">
        <v>20</v>
      </c>
      <c r="O68" s="9" t="s">
        <v>462</v>
      </c>
      <c r="P68" s="10">
        <v>0</v>
      </c>
      <c r="Q68" s="10">
        <v>0.2</v>
      </c>
      <c r="R68" s="51">
        <f t="shared" ref="R68:R131" si="1">ROUND(((Q68*100)/40)*100,0)</f>
        <v>50</v>
      </c>
      <c r="S68" s="54">
        <v>50</v>
      </c>
      <c r="T68" s="9" t="s">
        <v>457</v>
      </c>
      <c r="U68" s="7" t="s">
        <v>609</v>
      </c>
    </row>
    <row r="69" spans="1:28" ht="127.5" customHeight="1" thickBot="1" x14ac:dyDescent="0.4">
      <c r="A69" s="15">
        <v>114048119</v>
      </c>
      <c r="B69" s="15" t="s">
        <v>182</v>
      </c>
      <c r="C69" s="7" t="s">
        <v>182</v>
      </c>
      <c r="D69" s="7" t="s">
        <v>913</v>
      </c>
      <c r="E69" s="7" t="s">
        <v>296</v>
      </c>
      <c r="F69" s="7" t="s">
        <v>451</v>
      </c>
      <c r="G69" s="7" t="s">
        <v>903</v>
      </c>
      <c r="H69" s="7" t="s">
        <v>904</v>
      </c>
      <c r="I69" s="7" t="s">
        <v>344</v>
      </c>
      <c r="J69" s="8" t="s">
        <v>914</v>
      </c>
      <c r="K69" s="8" t="s">
        <v>915</v>
      </c>
      <c r="L69" s="8" t="s">
        <v>916</v>
      </c>
      <c r="M69" s="9" t="s">
        <v>456</v>
      </c>
      <c r="N69" s="9">
        <v>13.33</v>
      </c>
      <c r="O69" s="9" t="s">
        <v>462</v>
      </c>
      <c r="P69" s="10">
        <v>0</v>
      </c>
      <c r="Q69" s="10">
        <v>0.1333</v>
      </c>
      <c r="R69" s="57">
        <f t="shared" si="1"/>
        <v>33</v>
      </c>
      <c r="S69" s="54">
        <v>33</v>
      </c>
      <c r="T69" s="9" t="s">
        <v>457</v>
      </c>
      <c r="U69" s="7" t="s">
        <v>609</v>
      </c>
      <c r="Z69"/>
      <c r="AA69"/>
      <c r="AB69"/>
    </row>
    <row r="70" spans="1:28" ht="138" customHeight="1" thickBot="1" x14ac:dyDescent="0.4">
      <c r="A70" s="15">
        <v>114048119</v>
      </c>
      <c r="B70" s="15" t="s">
        <v>182</v>
      </c>
      <c r="C70" s="7" t="s">
        <v>182</v>
      </c>
      <c r="D70" s="7" t="s">
        <v>913</v>
      </c>
      <c r="E70" s="7" t="s">
        <v>296</v>
      </c>
      <c r="F70" s="7" t="s">
        <v>451</v>
      </c>
      <c r="G70" s="7" t="s">
        <v>903</v>
      </c>
      <c r="H70" s="7" t="s">
        <v>904</v>
      </c>
      <c r="I70" s="7" t="s">
        <v>344</v>
      </c>
      <c r="J70" s="8" t="s">
        <v>917</v>
      </c>
      <c r="K70" s="8" t="s">
        <v>918</v>
      </c>
      <c r="L70" s="8" t="s">
        <v>919</v>
      </c>
      <c r="M70" s="9" t="s">
        <v>456</v>
      </c>
      <c r="N70" s="9">
        <v>13.33</v>
      </c>
      <c r="O70" s="9" t="s">
        <v>462</v>
      </c>
      <c r="P70" s="10">
        <v>0</v>
      </c>
      <c r="Q70" s="10">
        <v>0.1333</v>
      </c>
      <c r="R70" s="57">
        <f t="shared" si="1"/>
        <v>33</v>
      </c>
      <c r="S70" s="54">
        <v>33</v>
      </c>
      <c r="T70" s="9" t="s">
        <v>457</v>
      </c>
      <c r="U70" s="7" t="s">
        <v>609</v>
      </c>
      <c r="Z70"/>
      <c r="AA70"/>
      <c r="AB70"/>
    </row>
    <row r="71" spans="1:28" ht="22" thickBot="1" x14ac:dyDescent="0.4">
      <c r="A71" s="15">
        <v>114048119</v>
      </c>
      <c r="B71" s="15" t="s">
        <v>182</v>
      </c>
      <c r="C71" s="7" t="s">
        <v>182</v>
      </c>
      <c r="D71" s="7" t="s">
        <v>913</v>
      </c>
      <c r="E71" s="7" t="s">
        <v>296</v>
      </c>
      <c r="F71" s="7" t="s">
        <v>451</v>
      </c>
      <c r="G71" s="7" t="s">
        <v>903</v>
      </c>
      <c r="H71" s="7" t="s">
        <v>904</v>
      </c>
      <c r="I71" s="7" t="s">
        <v>344</v>
      </c>
      <c r="J71" s="8" t="s">
        <v>920</v>
      </c>
      <c r="K71" s="8" t="s">
        <v>921</v>
      </c>
      <c r="L71" s="8" t="s">
        <v>922</v>
      </c>
      <c r="M71" s="9" t="s">
        <v>456</v>
      </c>
      <c r="N71" s="9">
        <v>13.34</v>
      </c>
      <c r="O71" s="9" t="s">
        <v>462</v>
      </c>
      <c r="P71" s="10">
        <v>0</v>
      </c>
      <c r="Q71" s="10">
        <v>0.13339999999999999</v>
      </c>
      <c r="R71" s="57">
        <f t="shared" si="1"/>
        <v>33</v>
      </c>
      <c r="S71" s="54">
        <v>34</v>
      </c>
      <c r="T71" s="9" t="s">
        <v>457</v>
      </c>
      <c r="U71" s="7" t="s">
        <v>609</v>
      </c>
      <c r="Z71"/>
      <c r="AA71"/>
      <c r="AB71"/>
    </row>
    <row r="72" spans="1:28" ht="44.25" customHeight="1" thickBot="1" x14ac:dyDescent="0.3">
      <c r="A72" s="15">
        <v>172731309</v>
      </c>
      <c r="B72" s="15" t="s">
        <v>195</v>
      </c>
      <c r="C72" s="7" t="s">
        <v>195</v>
      </c>
      <c r="D72" s="7" t="s">
        <v>995</v>
      </c>
      <c r="E72" s="7" t="s">
        <v>302</v>
      </c>
      <c r="F72" s="7" t="s">
        <v>619</v>
      </c>
      <c r="G72" s="7" t="s">
        <v>996</v>
      </c>
      <c r="H72" s="7" t="s">
        <v>904</v>
      </c>
      <c r="I72" s="7" t="s">
        <v>349</v>
      </c>
      <c r="J72" s="8" t="s">
        <v>997</v>
      </c>
      <c r="K72" s="8" t="s">
        <v>998</v>
      </c>
      <c r="L72" s="8" t="s">
        <v>999</v>
      </c>
      <c r="M72" s="9" t="s">
        <v>456</v>
      </c>
      <c r="N72" s="9">
        <v>100</v>
      </c>
      <c r="O72" s="9" t="s">
        <v>462</v>
      </c>
      <c r="P72" s="10">
        <v>1</v>
      </c>
      <c r="Q72" s="10">
        <v>0.2</v>
      </c>
      <c r="R72" s="51">
        <f t="shared" si="1"/>
        <v>50</v>
      </c>
      <c r="S72" s="54">
        <v>50</v>
      </c>
      <c r="T72" s="9" t="s">
        <v>457</v>
      </c>
      <c r="U72" s="7" t="s">
        <v>551</v>
      </c>
    </row>
    <row r="73" spans="1:28" ht="33.75" customHeight="1" thickBot="1" x14ac:dyDescent="0.3">
      <c r="A73" s="15">
        <v>172731309</v>
      </c>
      <c r="B73" s="15" t="s">
        <v>195</v>
      </c>
      <c r="C73" s="7" t="s">
        <v>195</v>
      </c>
      <c r="D73" s="7" t="s">
        <v>995</v>
      </c>
      <c r="E73" s="7" t="s">
        <v>302</v>
      </c>
      <c r="F73" s="7" t="s">
        <v>619</v>
      </c>
      <c r="G73" s="7" t="s">
        <v>996</v>
      </c>
      <c r="H73" s="7" t="s">
        <v>904</v>
      </c>
      <c r="I73" s="7" t="s">
        <v>349</v>
      </c>
      <c r="J73" s="8" t="s">
        <v>1000</v>
      </c>
      <c r="K73" s="8" t="s">
        <v>1001</v>
      </c>
      <c r="L73" s="8" t="s">
        <v>1002</v>
      </c>
      <c r="M73" s="9" t="s">
        <v>456</v>
      </c>
      <c r="N73" s="9">
        <v>100</v>
      </c>
      <c r="O73" s="9" t="s">
        <v>462</v>
      </c>
      <c r="P73" s="10">
        <v>0</v>
      </c>
      <c r="Q73" s="10">
        <v>0.2</v>
      </c>
      <c r="R73" s="51">
        <f t="shared" si="1"/>
        <v>50</v>
      </c>
      <c r="S73" s="54">
        <v>50</v>
      </c>
      <c r="T73" s="9" t="s">
        <v>457</v>
      </c>
      <c r="U73" s="7" t="s">
        <v>551</v>
      </c>
    </row>
    <row r="74" spans="1:28" ht="33" customHeight="1" thickBot="1" x14ac:dyDescent="0.4">
      <c r="A74" s="15">
        <v>103741106</v>
      </c>
      <c r="B74" s="15" t="s">
        <v>47</v>
      </c>
      <c r="C74" s="7" t="s">
        <v>47</v>
      </c>
      <c r="D74" s="7" t="s">
        <v>583</v>
      </c>
      <c r="E74" s="7" t="s">
        <v>450</v>
      </c>
      <c r="F74" s="7" t="s">
        <v>451</v>
      </c>
      <c r="G74" s="7" t="s">
        <v>325</v>
      </c>
      <c r="H74" s="7" t="s">
        <v>325</v>
      </c>
      <c r="I74" s="7" t="s">
        <v>325</v>
      </c>
      <c r="J74" s="8" t="s">
        <v>491</v>
      </c>
      <c r="K74" s="8" t="s">
        <v>492</v>
      </c>
      <c r="L74" s="8" t="s">
        <v>514</v>
      </c>
      <c r="M74" s="9" t="s">
        <v>497</v>
      </c>
      <c r="N74" s="9">
        <v>100</v>
      </c>
      <c r="O74" s="9" t="s">
        <v>462</v>
      </c>
      <c r="P74" s="10">
        <v>0</v>
      </c>
      <c r="Q74" s="10">
        <v>0.15</v>
      </c>
      <c r="R74" s="51">
        <f t="shared" si="1"/>
        <v>38</v>
      </c>
      <c r="S74" s="54">
        <v>38</v>
      </c>
      <c r="T74" s="9" t="s">
        <v>457</v>
      </c>
      <c r="U74" s="7" t="s">
        <v>529</v>
      </c>
      <c r="W74"/>
      <c r="X74"/>
    </row>
    <row r="75" spans="1:28" ht="85.5" customHeight="1" thickBot="1" x14ac:dyDescent="0.4">
      <c r="A75" s="15">
        <v>103741106</v>
      </c>
      <c r="B75" s="15" t="s">
        <v>47</v>
      </c>
      <c r="C75" s="7" t="s">
        <v>47</v>
      </c>
      <c r="D75" s="7" t="s">
        <v>583</v>
      </c>
      <c r="E75" s="7" t="s">
        <v>450</v>
      </c>
      <c r="F75" s="7" t="s">
        <v>451</v>
      </c>
      <c r="G75" s="7" t="s">
        <v>325</v>
      </c>
      <c r="H75" s="7" t="s">
        <v>325</v>
      </c>
      <c r="I75" s="7" t="s">
        <v>325</v>
      </c>
      <c r="J75" s="8" t="s">
        <v>584</v>
      </c>
      <c r="K75" s="8" t="s">
        <v>585</v>
      </c>
      <c r="L75" s="8" t="s">
        <v>586</v>
      </c>
      <c r="M75" s="9" t="s">
        <v>497</v>
      </c>
      <c r="N75" s="9">
        <v>85</v>
      </c>
      <c r="O75" s="9" t="s">
        <v>462</v>
      </c>
      <c r="P75" s="10">
        <v>0</v>
      </c>
      <c r="Q75" s="10">
        <v>0.15</v>
      </c>
      <c r="R75" s="51">
        <f t="shared" si="1"/>
        <v>38</v>
      </c>
      <c r="S75" s="54">
        <v>38</v>
      </c>
      <c r="T75" s="9" t="s">
        <v>457</v>
      </c>
      <c r="U75" s="7" t="s">
        <v>529</v>
      </c>
      <c r="W75"/>
      <c r="X75"/>
    </row>
    <row r="76" spans="1:28" ht="85.5" customHeight="1" thickBot="1" x14ac:dyDescent="0.4">
      <c r="A76" s="15">
        <v>103741106</v>
      </c>
      <c r="B76" s="15" t="s">
        <v>47</v>
      </c>
      <c r="C76" s="7" t="s">
        <v>47</v>
      </c>
      <c r="D76" s="7" t="s">
        <v>583</v>
      </c>
      <c r="E76" s="7" t="s">
        <v>450</v>
      </c>
      <c r="F76" s="7" t="s">
        <v>451</v>
      </c>
      <c r="G76" s="7" t="s">
        <v>325</v>
      </c>
      <c r="H76" s="7" t="s">
        <v>325</v>
      </c>
      <c r="I76" s="7" t="s">
        <v>325</v>
      </c>
      <c r="J76" s="8" t="s">
        <v>587</v>
      </c>
      <c r="K76" s="8" t="s">
        <v>588</v>
      </c>
      <c r="L76" s="8" t="s">
        <v>589</v>
      </c>
      <c r="M76" s="9" t="s">
        <v>590</v>
      </c>
      <c r="N76" s="9">
        <v>80</v>
      </c>
      <c r="O76" s="9" t="s">
        <v>462</v>
      </c>
      <c r="P76" s="10">
        <v>0</v>
      </c>
      <c r="Q76" s="10">
        <v>0.1</v>
      </c>
      <c r="R76" s="51">
        <f t="shared" si="1"/>
        <v>25</v>
      </c>
      <c r="S76" s="54">
        <v>24</v>
      </c>
      <c r="T76" s="9" t="s">
        <v>457</v>
      </c>
      <c r="U76" s="7" t="s">
        <v>529</v>
      </c>
      <c r="W76"/>
      <c r="X76"/>
      <c r="Z76"/>
      <c r="AA76"/>
    </row>
    <row r="77" spans="1:28" ht="33" customHeight="1" thickBot="1" x14ac:dyDescent="0.4">
      <c r="A77" s="15">
        <v>54366043</v>
      </c>
      <c r="B77" s="15" t="s">
        <v>123</v>
      </c>
      <c r="C77" s="7" t="s">
        <v>123</v>
      </c>
      <c r="D77" s="7" t="s">
        <v>591</v>
      </c>
      <c r="E77" s="7" t="s">
        <v>450</v>
      </c>
      <c r="F77" s="7" t="s">
        <v>451</v>
      </c>
      <c r="G77" s="7" t="s">
        <v>337</v>
      </c>
      <c r="H77" s="7" t="s">
        <v>337</v>
      </c>
      <c r="I77" s="7" t="s">
        <v>337</v>
      </c>
      <c r="J77" s="8" t="s">
        <v>592</v>
      </c>
      <c r="K77" s="8" t="s">
        <v>593</v>
      </c>
      <c r="L77" s="8" t="s">
        <v>594</v>
      </c>
      <c r="M77" s="9" t="s">
        <v>456</v>
      </c>
      <c r="N77" s="9">
        <v>100</v>
      </c>
      <c r="O77" s="9" t="s">
        <v>462</v>
      </c>
      <c r="P77" s="10">
        <v>0</v>
      </c>
      <c r="Q77" s="10">
        <v>0.1</v>
      </c>
      <c r="R77" s="51">
        <f t="shared" si="1"/>
        <v>25</v>
      </c>
      <c r="S77" s="54">
        <v>24</v>
      </c>
      <c r="T77" s="9" t="s">
        <v>457</v>
      </c>
      <c r="U77" s="7" t="s">
        <v>458</v>
      </c>
      <c r="W77"/>
      <c r="X77"/>
    </row>
    <row r="78" spans="1:28" ht="85.5" customHeight="1" thickBot="1" x14ac:dyDescent="0.4">
      <c r="A78" s="15">
        <v>54366043</v>
      </c>
      <c r="B78" s="15" t="s">
        <v>123</v>
      </c>
      <c r="C78" s="7" t="s">
        <v>123</v>
      </c>
      <c r="D78" s="7" t="s">
        <v>591</v>
      </c>
      <c r="E78" s="7" t="s">
        <v>450</v>
      </c>
      <c r="F78" s="7" t="s">
        <v>451</v>
      </c>
      <c r="G78" s="7" t="s">
        <v>337</v>
      </c>
      <c r="H78" s="7" t="s">
        <v>337</v>
      </c>
      <c r="I78" s="7" t="s">
        <v>337</v>
      </c>
      <c r="J78" s="8" t="s">
        <v>595</v>
      </c>
      <c r="K78" s="8" t="s">
        <v>596</v>
      </c>
      <c r="L78" s="8" t="s">
        <v>597</v>
      </c>
      <c r="M78" s="9" t="s">
        <v>456</v>
      </c>
      <c r="N78" s="9">
        <v>100</v>
      </c>
      <c r="O78" s="9" t="s">
        <v>462</v>
      </c>
      <c r="P78" s="10">
        <v>0</v>
      </c>
      <c r="Q78" s="10">
        <v>0.15</v>
      </c>
      <c r="R78" s="51">
        <f t="shared" si="1"/>
        <v>38</v>
      </c>
      <c r="S78" s="54">
        <v>38</v>
      </c>
      <c r="T78" s="9" t="s">
        <v>457</v>
      </c>
      <c r="U78" s="7" t="s">
        <v>458</v>
      </c>
      <c r="W78"/>
      <c r="X78"/>
    </row>
    <row r="79" spans="1:28" ht="22" thickBot="1" x14ac:dyDescent="0.4">
      <c r="A79" s="15">
        <v>54366043</v>
      </c>
      <c r="B79" s="15" t="s">
        <v>123</v>
      </c>
      <c r="C79" s="7" t="s">
        <v>123</v>
      </c>
      <c r="D79" s="7" t="s">
        <v>591</v>
      </c>
      <c r="E79" s="7" t="s">
        <v>450</v>
      </c>
      <c r="F79" s="7" t="s">
        <v>451</v>
      </c>
      <c r="G79" s="7" t="s">
        <v>337</v>
      </c>
      <c r="H79" s="7" t="s">
        <v>337</v>
      </c>
      <c r="I79" s="7" t="s">
        <v>337</v>
      </c>
      <c r="J79" s="8" t="s">
        <v>598</v>
      </c>
      <c r="K79" s="8" t="s">
        <v>599</v>
      </c>
      <c r="L79" s="8" t="s">
        <v>600</v>
      </c>
      <c r="M79" s="9" t="s">
        <v>456</v>
      </c>
      <c r="N79" s="9">
        <v>100</v>
      </c>
      <c r="O79" s="9" t="s">
        <v>462</v>
      </c>
      <c r="P79" s="10">
        <v>0</v>
      </c>
      <c r="Q79" s="10">
        <v>0.15</v>
      </c>
      <c r="R79" s="51">
        <f t="shared" si="1"/>
        <v>38</v>
      </c>
      <c r="S79" s="54">
        <v>38</v>
      </c>
      <c r="T79" s="9" t="s">
        <v>457</v>
      </c>
      <c r="U79" s="7" t="s">
        <v>458</v>
      </c>
      <c r="W79"/>
      <c r="X79"/>
    </row>
    <row r="80" spans="1:28" ht="23.25" customHeight="1" thickBot="1" x14ac:dyDescent="0.3">
      <c r="A80" s="15">
        <v>158405598</v>
      </c>
      <c r="B80" s="15" t="s">
        <v>177</v>
      </c>
      <c r="C80" s="7" t="s">
        <v>177</v>
      </c>
      <c r="D80" s="7" t="s">
        <v>1069</v>
      </c>
      <c r="E80" s="7" t="s">
        <v>294</v>
      </c>
      <c r="F80" s="7" t="s">
        <v>451</v>
      </c>
      <c r="G80" s="7" t="s">
        <v>1005</v>
      </c>
      <c r="H80" s="7" t="s">
        <v>1070</v>
      </c>
      <c r="I80" s="7" t="s">
        <v>342</v>
      </c>
      <c r="J80" s="8" t="s">
        <v>1071</v>
      </c>
      <c r="K80" s="8" t="s">
        <v>1072</v>
      </c>
      <c r="L80" s="8" t="s">
        <v>1073</v>
      </c>
      <c r="M80" s="9" t="s">
        <v>497</v>
      </c>
      <c r="N80" s="9">
        <v>100</v>
      </c>
      <c r="O80" s="9" t="s">
        <v>462</v>
      </c>
      <c r="P80" s="10">
        <v>1</v>
      </c>
      <c r="Q80" s="10">
        <v>0.1</v>
      </c>
      <c r="R80" s="51">
        <f t="shared" si="1"/>
        <v>25</v>
      </c>
      <c r="S80" s="54">
        <v>24</v>
      </c>
      <c r="T80" s="9" t="s">
        <v>476</v>
      </c>
      <c r="U80" s="7" t="s">
        <v>458</v>
      </c>
    </row>
    <row r="81" spans="1:27" ht="33.75" customHeight="1" thickBot="1" x14ac:dyDescent="0.3">
      <c r="A81" s="15">
        <v>158405598</v>
      </c>
      <c r="B81" s="15" t="s">
        <v>177</v>
      </c>
      <c r="C81" s="7" t="s">
        <v>177</v>
      </c>
      <c r="D81" s="7" t="s">
        <v>1069</v>
      </c>
      <c r="E81" s="7" t="s">
        <v>294</v>
      </c>
      <c r="F81" s="7" t="s">
        <v>451</v>
      </c>
      <c r="G81" s="7" t="s">
        <v>1005</v>
      </c>
      <c r="H81" s="7" t="s">
        <v>1070</v>
      </c>
      <c r="I81" s="7" t="s">
        <v>342</v>
      </c>
      <c r="J81" s="8" t="s">
        <v>1074</v>
      </c>
      <c r="K81" s="8" t="s">
        <v>1075</v>
      </c>
      <c r="L81" s="8" t="s">
        <v>1076</v>
      </c>
      <c r="M81" s="9" t="s">
        <v>497</v>
      </c>
      <c r="N81" s="9">
        <v>100</v>
      </c>
      <c r="O81" s="9" t="s">
        <v>462</v>
      </c>
      <c r="P81" s="10">
        <v>1</v>
      </c>
      <c r="Q81" s="10">
        <v>0.15</v>
      </c>
      <c r="R81" s="51">
        <f t="shared" si="1"/>
        <v>38</v>
      </c>
      <c r="S81" s="54">
        <v>38</v>
      </c>
      <c r="T81" s="9" t="s">
        <v>476</v>
      </c>
      <c r="U81" s="7" t="s">
        <v>458</v>
      </c>
    </row>
    <row r="82" spans="1:27" ht="33.75" customHeight="1" thickBot="1" x14ac:dyDescent="0.3">
      <c r="A82" s="15">
        <v>158405598</v>
      </c>
      <c r="B82" s="15" t="s">
        <v>177</v>
      </c>
      <c r="C82" s="7" t="s">
        <v>177</v>
      </c>
      <c r="D82" s="7" t="s">
        <v>1069</v>
      </c>
      <c r="E82" s="7" t="s">
        <v>294</v>
      </c>
      <c r="F82" s="7" t="s">
        <v>451</v>
      </c>
      <c r="G82" s="7" t="s">
        <v>1005</v>
      </c>
      <c r="H82" s="7" t="s">
        <v>1070</v>
      </c>
      <c r="I82" s="7" t="s">
        <v>342</v>
      </c>
      <c r="J82" s="8" t="s">
        <v>1077</v>
      </c>
      <c r="K82" s="8" t="s">
        <v>1078</v>
      </c>
      <c r="L82" s="8" t="s">
        <v>1079</v>
      </c>
      <c r="M82" s="9" t="s">
        <v>497</v>
      </c>
      <c r="N82" s="9">
        <v>100</v>
      </c>
      <c r="O82" s="9" t="s">
        <v>462</v>
      </c>
      <c r="P82" s="10">
        <v>1</v>
      </c>
      <c r="Q82" s="10">
        <v>0.15</v>
      </c>
      <c r="R82" s="51">
        <f t="shared" si="1"/>
        <v>38</v>
      </c>
      <c r="S82" s="54">
        <v>38</v>
      </c>
      <c r="T82" s="9" t="s">
        <v>476</v>
      </c>
      <c r="U82" s="7" t="s">
        <v>458</v>
      </c>
    </row>
    <row r="83" spans="1:27" ht="32" thickBot="1" x14ac:dyDescent="0.4">
      <c r="A83" s="15">
        <v>97804303</v>
      </c>
      <c r="B83" s="15" t="s">
        <v>114</v>
      </c>
      <c r="C83" s="7" t="s">
        <v>114</v>
      </c>
      <c r="D83" s="7" t="s">
        <v>601</v>
      </c>
      <c r="E83" s="7" t="s">
        <v>270</v>
      </c>
      <c r="F83" s="7" t="s">
        <v>451</v>
      </c>
      <c r="G83" s="7" t="s">
        <v>489</v>
      </c>
      <c r="H83" s="7" t="s">
        <v>489</v>
      </c>
      <c r="I83" s="7" t="s">
        <v>489</v>
      </c>
      <c r="J83" s="8" t="s">
        <v>491</v>
      </c>
      <c r="K83" s="8" t="s">
        <v>492</v>
      </c>
      <c r="L83" s="8" t="s">
        <v>514</v>
      </c>
      <c r="M83" s="9" t="s">
        <v>456</v>
      </c>
      <c r="N83" s="9">
        <v>90</v>
      </c>
      <c r="O83" s="9" t="s">
        <v>462</v>
      </c>
      <c r="P83" s="10">
        <v>0</v>
      </c>
      <c r="Q83" s="10">
        <v>0.1</v>
      </c>
      <c r="R83" s="51">
        <f t="shared" si="1"/>
        <v>25</v>
      </c>
      <c r="S83" s="54">
        <v>24</v>
      </c>
      <c r="T83" s="9" t="s">
        <v>457</v>
      </c>
      <c r="U83" s="7" t="s">
        <v>602</v>
      </c>
      <c r="W83"/>
      <c r="X83"/>
    </row>
    <row r="84" spans="1:27" ht="62" thickBot="1" x14ac:dyDescent="0.4">
      <c r="A84" s="15">
        <v>97804303</v>
      </c>
      <c r="B84" s="15" t="s">
        <v>114</v>
      </c>
      <c r="C84" s="7" t="s">
        <v>114</v>
      </c>
      <c r="D84" s="7" t="s">
        <v>601</v>
      </c>
      <c r="E84" s="7" t="s">
        <v>270</v>
      </c>
      <c r="F84" s="7" t="s">
        <v>451</v>
      </c>
      <c r="G84" s="7" t="s">
        <v>489</v>
      </c>
      <c r="H84" s="7" t="s">
        <v>489</v>
      </c>
      <c r="I84" s="7" t="s">
        <v>489</v>
      </c>
      <c r="J84" s="8" t="s">
        <v>494</v>
      </c>
      <c r="K84" s="8" t="s">
        <v>603</v>
      </c>
      <c r="L84" s="8" t="s">
        <v>604</v>
      </c>
      <c r="M84" s="9" t="s">
        <v>456</v>
      </c>
      <c r="N84" s="9">
        <v>100</v>
      </c>
      <c r="O84" s="9" t="s">
        <v>462</v>
      </c>
      <c r="P84" s="10">
        <v>0</v>
      </c>
      <c r="Q84" s="10">
        <v>0.15</v>
      </c>
      <c r="R84" s="51">
        <f t="shared" si="1"/>
        <v>38</v>
      </c>
      <c r="S84" s="54">
        <v>38</v>
      </c>
      <c r="T84" s="9" t="s">
        <v>457</v>
      </c>
      <c r="U84" s="7" t="s">
        <v>602</v>
      </c>
      <c r="W84"/>
      <c r="X84"/>
    </row>
    <row r="85" spans="1:27" ht="52" thickBot="1" x14ac:dyDescent="0.4">
      <c r="A85" s="15">
        <v>97804303</v>
      </c>
      <c r="B85" s="15" t="s">
        <v>114</v>
      </c>
      <c r="C85" s="7" t="s">
        <v>114</v>
      </c>
      <c r="D85" s="7" t="s">
        <v>601</v>
      </c>
      <c r="E85" s="7" t="s">
        <v>270</v>
      </c>
      <c r="F85" s="7" t="s">
        <v>451</v>
      </c>
      <c r="G85" s="7" t="s">
        <v>489</v>
      </c>
      <c r="H85" s="7" t="s">
        <v>489</v>
      </c>
      <c r="I85" s="7" t="s">
        <v>489</v>
      </c>
      <c r="J85" s="8" t="s">
        <v>605</v>
      </c>
      <c r="K85" s="8" t="s">
        <v>606</v>
      </c>
      <c r="L85" s="8" t="s">
        <v>607</v>
      </c>
      <c r="M85" s="9" t="s">
        <v>497</v>
      </c>
      <c r="N85" s="9">
        <v>100</v>
      </c>
      <c r="O85" s="9" t="s">
        <v>462</v>
      </c>
      <c r="P85" s="10">
        <v>0</v>
      </c>
      <c r="Q85" s="10">
        <v>0.15</v>
      </c>
      <c r="R85" s="51">
        <f t="shared" si="1"/>
        <v>38</v>
      </c>
      <c r="S85" s="54">
        <v>38</v>
      </c>
      <c r="T85" s="9" t="s">
        <v>457</v>
      </c>
      <c r="U85" s="7" t="s">
        <v>602</v>
      </c>
      <c r="W85"/>
      <c r="X85"/>
    </row>
    <row r="86" spans="1:27" ht="31" thickBot="1" x14ac:dyDescent="0.3">
      <c r="A86" s="15">
        <v>131173407</v>
      </c>
      <c r="B86" s="15" t="s">
        <v>93</v>
      </c>
      <c r="C86" s="7" t="s">
        <v>93</v>
      </c>
      <c r="D86" s="7" t="s">
        <v>893</v>
      </c>
      <c r="E86" s="7" t="s">
        <v>261</v>
      </c>
      <c r="F86" s="7" t="s">
        <v>451</v>
      </c>
      <c r="G86" s="7" t="s">
        <v>489</v>
      </c>
      <c r="H86" s="7" t="s">
        <v>489</v>
      </c>
      <c r="I86" s="7" t="s">
        <v>489</v>
      </c>
      <c r="J86" s="8" t="s">
        <v>491</v>
      </c>
      <c r="K86" s="8" t="s">
        <v>636</v>
      </c>
      <c r="L86" s="8" t="s">
        <v>514</v>
      </c>
      <c r="M86" s="9" t="s">
        <v>456</v>
      </c>
      <c r="N86" s="9">
        <v>100</v>
      </c>
      <c r="O86" s="9" t="s">
        <v>442</v>
      </c>
      <c r="P86" s="10">
        <v>0.01</v>
      </c>
      <c r="Q86" s="10">
        <v>0.15</v>
      </c>
      <c r="R86" s="51">
        <f t="shared" si="1"/>
        <v>38</v>
      </c>
      <c r="S86" s="54">
        <v>38</v>
      </c>
      <c r="T86" s="9" t="s">
        <v>457</v>
      </c>
      <c r="U86" s="7" t="s">
        <v>529</v>
      </c>
    </row>
    <row r="87" spans="1:27" ht="41" thickBot="1" x14ac:dyDescent="0.3">
      <c r="A87" s="15">
        <v>131173407</v>
      </c>
      <c r="B87" s="15" t="s">
        <v>93</v>
      </c>
      <c r="C87" s="7" t="s">
        <v>93</v>
      </c>
      <c r="D87" s="7" t="s">
        <v>893</v>
      </c>
      <c r="E87" s="7" t="s">
        <v>261</v>
      </c>
      <c r="F87" s="7" t="s">
        <v>451</v>
      </c>
      <c r="G87" s="7" t="s">
        <v>489</v>
      </c>
      <c r="H87" s="7" t="s">
        <v>489</v>
      </c>
      <c r="I87" s="7" t="s">
        <v>489</v>
      </c>
      <c r="J87" s="8" t="s">
        <v>494</v>
      </c>
      <c r="K87" s="8" t="s">
        <v>840</v>
      </c>
      <c r="L87" s="8" t="s">
        <v>620</v>
      </c>
      <c r="M87" s="9" t="s">
        <v>497</v>
      </c>
      <c r="N87" s="9">
        <v>2</v>
      </c>
      <c r="O87" s="9" t="s">
        <v>442</v>
      </c>
      <c r="P87" s="10">
        <v>0.01</v>
      </c>
      <c r="Q87" s="10">
        <v>0.1</v>
      </c>
      <c r="R87" s="51">
        <f t="shared" si="1"/>
        <v>25</v>
      </c>
      <c r="S87" s="54">
        <v>24</v>
      </c>
      <c r="T87" s="9" t="s">
        <v>457</v>
      </c>
      <c r="U87" s="7" t="s">
        <v>529</v>
      </c>
    </row>
    <row r="88" spans="1:27" ht="61" thickBot="1" x14ac:dyDescent="0.3">
      <c r="A88" s="15">
        <v>131173407</v>
      </c>
      <c r="B88" s="15" t="s">
        <v>93</v>
      </c>
      <c r="C88" s="7" t="s">
        <v>93</v>
      </c>
      <c r="D88" s="7" t="s">
        <v>893</v>
      </c>
      <c r="E88" s="7" t="s">
        <v>261</v>
      </c>
      <c r="F88" s="7" t="s">
        <v>451</v>
      </c>
      <c r="G88" s="7" t="s">
        <v>489</v>
      </c>
      <c r="H88" s="7" t="s">
        <v>489</v>
      </c>
      <c r="I88" s="7" t="s">
        <v>489</v>
      </c>
      <c r="J88" s="8" t="s">
        <v>498</v>
      </c>
      <c r="K88" s="8" t="s">
        <v>841</v>
      </c>
      <c r="L88" s="8" t="s">
        <v>842</v>
      </c>
      <c r="M88" s="9" t="s">
        <v>497</v>
      </c>
      <c r="N88" s="9">
        <v>45</v>
      </c>
      <c r="O88" s="9" t="s">
        <v>442</v>
      </c>
      <c r="P88" s="10">
        <v>0.01</v>
      </c>
      <c r="Q88" s="10">
        <v>0.15</v>
      </c>
      <c r="R88" s="51">
        <f t="shared" si="1"/>
        <v>38</v>
      </c>
      <c r="S88" s="54">
        <v>38</v>
      </c>
      <c r="T88" s="9" t="s">
        <v>457</v>
      </c>
      <c r="U88" s="7" t="s">
        <v>529</v>
      </c>
    </row>
    <row r="89" spans="1:27" ht="54" customHeight="1" thickBot="1" x14ac:dyDescent="0.4">
      <c r="A89" s="15">
        <v>177843652</v>
      </c>
      <c r="B89" s="15" t="s">
        <v>135</v>
      </c>
      <c r="C89" s="7" t="s">
        <v>135</v>
      </c>
      <c r="D89" s="7" t="s">
        <v>608</v>
      </c>
      <c r="E89" s="7" t="s">
        <v>278</v>
      </c>
      <c r="F89" s="7" t="s">
        <v>451</v>
      </c>
      <c r="G89" s="7" t="s">
        <v>340</v>
      </c>
      <c r="H89" s="7" t="s">
        <v>340</v>
      </c>
      <c r="I89" s="7" t="s">
        <v>340</v>
      </c>
      <c r="J89" s="8" t="s">
        <v>610</v>
      </c>
      <c r="K89" s="8" t="s">
        <v>611</v>
      </c>
      <c r="L89" s="8" t="s">
        <v>612</v>
      </c>
      <c r="M89" s="9" t="s">
        <v>456</v>
      </c>
      <c r="N89" s="9">
        <v>20</v>
      </c>
      <c r="O89" s="9" t="s">
        <v>442</v>
      </c>
      <c r="P89" s="10">
        <v>0</v>
      </c>
      <c r="Q89" s="10">
        <v>0.2</v>
      </c>
      <c r="R89" s="51">
        <f t="shared" si="1"/>
        <v>50</v>
      </c>
      <c r="S89" s="54">
        <v>50</v>
      </c>
      <c r="T89" s="9" t="s">
        <v>457</v>
      </c>
      <c r="U89" s="7" t="s">
        <v>609</v>
      </c>
      <c r="W89"/>
      <c r="X89"/>
    </row>
    <row r="90" spans="1:27" ht="33" customHeight="1" thickBot="1" x14ac:dyDescent="0.4">
      <c r="A90" s="15">
        <v>177843652</v>
      </c>
      <c r="B90" s="15" t="s">
        <v>135</v>
      </c>
      <c r="C90" s="7" t="s">
        <v>135</v>
      </c>
      <c r="D90" s="7" t="s">
        <v>608</v>
      </c>
      <c r="E90" s="7" t="s">
        <v>278</v>
      </c>
      <c r="F90" s="7" t="s">
        <v>451</v>
      </c>
      <c r="G90" s="7" t="s">
        <v>340</v>
      </c>
      <c r="H90" s="7" t="s">
        <v>340</v>
      </c>
      <c r="I90" s="7" t="s">
        <v>340</v>
      </c>
      <c r="J90" s="8" t="s">
        <v>613</v>
      </c>
      <c r="K90" s="8" t="s">
        <v>614</v>
      </c>
      <c r="L90" s="8" t="s">
        <v>615</v>
      </c>
      <c r="M90" s="9" t="s">
        <v>456</v>
      </c>
      <c r="N90" s="9">
        <v>20</v>
      </c>
      <c r="O90" s="9" t="s">
        <v>462</v>
      </c>
      <c r="P90" s="10">
        <v>0</v>
      </c>
      <c r="Q90" s="10">
        <v>0.2</v>
      </c>
      <c r="R90" s="51">
        <f t="shared" si="1"/>
        <v>50</v>
      </c>
      <c r="S90" s="54">
        <v>50</v>
      </c>
      <c r="T90" s="9" t="s">
        <v>457</v>
      </c>
      <c r="U90" s="7" t="s">
        <v>609</v>
      </c>
      <c r="W90"/>
      <c r="X90"/>
    </row>
    <row r="91" spans="1:27" ht="31" thickBot="1" x14ac:dyDescent="0.3">
      <c r="A91" s="15">
        <v>130840000</v>
      </c>
      <c r="B91" s="15" t="s">
        <v>170</v>
      </c>
      <c r="C91" s="7" t="s">
        <v>170</v>
      </c>
      <c r="D91" s="7" t="s">
        <v>866</v>
      </c>
      <c r="E91" s="7" t="s">
        <v>291</v>
      </c>
      <c r="F91" s="7" t="s">
        <v>451</v>
      </c>
      <c r="G91" s="7" t="s">
        <v>489</v>
      </c>
      <c r="H91" s="7" t="s">
        <v>489</v>
      </c>
      <c r="I91" s="7" t="s">
        <v>489</v>
      </c>
      <c r="J91" s="8" t="s">
        <v>491</v>
      </c>
      <c r="K91" s="8" t="s">
        <v>492</v>
      </c>
      <c r="L91" s="8" t="s">
        <v>493</v>
      </c>
      <c r="M91" s="9" t="s">
        <v>456</v>
      </c>
      <c r="N91" s="9">
        <v>100</v>
      </c>
      <c r="O91" s="9" t="s">
        <v>462</v>
      </c>
      <c r="P91" s="10">
        <v>0</v>
      </c>
      <c r="Q91" s="10">
        <v>0.15</v>
      </c>
      <c r="R91" s="51">
        <f t="shared" si="1"/>
        <v>38</v>
      </c>
      <c r="S91" s="54">
        <v>38</v>
      </c>
      <c r="T91" s="9" t="s">
        <v>457</v>
      </c>
      <c r="U91" s="7" t="s">
        <v>490</v>
      </c>
    </row>
    <row r="92" spans="1:27" ht="33.75" customHeight="1" thickBot="1" x14ac:dyDescent="0.3">
      <c r="A92" s="15">
        <v>130840000</v>
      </c>
      <c r="B92" s="15" t="s">
        <v>170</v>
      </c>
      <c r="C92" s="7" t="s">
        <v>170</v>
      </c>
      <c r="D92" s="7" t="s">
        <v>866</v>
      </c>
      <c r="E92" s="7" t="s">
        <v>291</v>
      </c>
      <c r="F92" s="7" t="s">
        <v>451</v>
      </c>
      <c r="G92" s="7" t="s">
        <v>489</v>
      </c>
      <c r="H92" s="7" t="s">
        <v>489</v>
      </c>
      <c r="I92" s="7" t="s">
        <v>489</v>
      </c>
      <c r="J92" s="8" t="s">
        <v>494</v>
      </c>
      <c r="K92" s="8" t="s">
        <v>495</v>
      </c>
      <c r="L92" s="8" t="s">
        <v>802</v>
      </c>
      <c r="M92" s="9" t="s">
        <v>497</v>
      </c>
      <c r="N92" s="9">
        <v>90</v>
      </c>
      <c r="O92" s="9" t="s">
        <v>462</v>
      </c>
      <c r="P92" s="10">
        <v>0</v>
      </c>
      <c r="Q92" s="10">
        <v>0.1</v>
      </c>
      <c r="R92" s="51">
        <f t="shared" si="1"/>
        <v>25</v>
      </c>
      <c r="S92" s="54">
        <v>24</v>
      </c>
      <c r="T92" s="9" t="s">
        <v>457</v>
      </c>
      <c r="U92" s="7" t="s">
        <v>490</v>
      </c>
    </row>
    <row r="93" spans="1:27" ht="86.25" customHeight="1" thickBot="1" x14ac:dyDescent="0.3">
      <c r="A93" s="15">
        <v>130840000</v>
      </c>
      <c r="B93" s="15" t="s">
        <v>170</v>
      </c>
      <c r="C93" s="7" t="s">
        <v>170</v>
      </c>
      <c r="D93" s="7" t="s">
        <v>866</v>
      </c>
      <c r="E93" s="7" t="s">
        <v>291</v>
      </c>
      <c r="F93" s="7" t="s">
        <v>451</v>
      </c>
      <c r="G93" s="7" t="s">
        <v>489</v>
      </c>
      <c r="H93" s="7" t="s">
        <v>489</v>
      </c>
      <c r="I93" s="7" t="s">
        <v>489</v>
      </c>
      <c r="J93" s="8" t="s">
        <v>498</v>
      </c>
      <c r="K93" s="8" t="s">
        <v>499</v>
      </c>
      <c r="L93" s="8" t="s">
        <v>803</v>
      </c>
      <c r="M93" s="9" t="s">
        <v>501</v>
      </c>
      <c r="N93" s="9">
        <v>85</v>
      </c>
      <c r="O93" s="9" t="s">
        <v>462</v>
      </c>
      <c r="P93" s="10">
        <v>0</v>
      </c>
      <c r="Q93" s="10">
        <v>0.15</v>
      </c>
      <c r="R93" s="51">
        <f t="shared" si="1"/>
        <v>38</v>
      </c>
      <c r="S93" s="54">
        <v>38</v>
      </c>
      <c r="T93" s="9" t="s">
        <v>457</v>
      </c>
      <c r="U93" s="7" t="s">
        <v>490</v>
      </c>
    </row>
    <row r="94" spans="1:27" ht="31" thickBot="1" x14ac:dyDescent="0.3">
      <c r="A94" s="15">
        <v>90495119</v>
      </c>
      <c r="B94" s="15" t="s">
        <v>65</v>
      </c>
      <c r="C94" s="7" t="s">
        <v>65</v>
      </c>
      <c r="D94" s="7" t="s">
        <v>894</v>
      </c>
      <c r="E94" s="7" t="s">
        <v>252</v>
      </c>
      <c r="F94" s="7" t="s">
        <v>451</v>
      </c>
      <c r="G94" s="7" t="s">
        <v>489</v>
      </c>
      <c r="H94" s="7" t="s">
        <v>489</v>
      </c>
      <c r="I94" s="7" t="s">
        <v>489</v>
      </c>
      <c r="J94" s="8" t="s">
        <v>491</v>
      </c>
      <c r="K94" s="8" t="s">
        <v>492</v>
      </c>
      <c r="L94" s="8" t="s">
        <v>514</v>
      </c>
      <c r="M94" s="9" t="s">
        <v>456</v>
      </c>
      <c r="N94" s="9">
        <v>100</v>
      </c>
      <c r="O94" s="9" t="s">
        <v>462</v>
      </c>
      <c r="P94" s="10">
        <v>0.01</v>
      </c>
      <c r="Q94" s="10">
        <v>0.15</v>
      </c>
      <c r="R94" s="51">
        <f t="shared" si="1"/>
        <v>38</v>
      </c>
      <c r="S94" s="54">
        <v>38</v>
      </c>
      <c r="T94" s="9" t="s">
        <v>457</v>
      </c>
      <c r="U94" s="7" t="s">
        <v>529</v>
      </c>
    </row>
    <row r="95" spans="1:27" ht="41" thickBot="1" x14ac:dyDescent="0.3">
      <c r="A95" s="15">
        <v>90495119</v>
      </c>
      <c r="B95" s="15" t="s">
        <v>65</v>
      </c>
      <c r="C95" s="7" t="s">
        <v>65</v>
      </c>
      <c r="D95" s="7" t="s">
        <v>894</v>
      </c>
      <c r="E95" s="7" t="s">
        <v>252</v>
      </c>
      <c r="F95" s="7" t="s">
        <v>451</v>
      </c>
      <c r="G95" s="7" t="s">
        <v>489</v>
      </c>
      <c r="H95" s="7" t="s">
        <v>489</v>
      </c>
      <c r="I95" s="7" t="s">
        <v>489</v>
      </c>
      <c r="J95" s="8" t="s">
        <v>494</v>
      </c>
      <c r="K95" s="8" t="s">
        <v>840</v>
      </c>
      <c r="L95" s="8" t="s">
        <v>620</v>
      </c>
      <c r="M95" s="9" t="s">
        <v>497</v>
      </c>
      <c r="N95" s="9">
        <v>2</v>
      </c>
      <c r="O95" s="9" t="s">
        <v>442</v>
      </c>
      <c r="P95" s="10">
        <v>0.01</v>
      </c>
      <c r="Q95" s="10">
        <v>0.1</v>
      </c>
      <c r="R95" s="51">
        <f t="shared" si="1"/>
        <v>25</v>
      </c>
      <c r="S95" s="54">
        <v>24</v>
      </c>
      <c r="T95" s="9" t="s">
        <v>457</v>
      </c>
      <c r="U95" s="7" t="s">
        <v>529</v>
      </c>
    </row>
    <row r="96" spans="1:27" ht="85.5" customHeight="1" thickBot="1" x14ac:dyDescent="0.4">
      <c r="A96" s="15">
        <v>90495119</v>
      </c>
      <c r="B96" s="15" t="s">
        <v>65</v>
      </c>
      <c r="C96" s="7" t="s">
        <v>65</v>
      </c>
      <c r="D96" s="7" t="s">
        <v>894</v>
      </c>
      <c r="E96" s="7" t="s">
        <v>252</v>
      </c>
      <c r="F96" s="7" t="s">
        <v>451</v>
      </c>
      <c r="G96" s="7" t="s">
        <v>489</v>
      </c>
      <c r="H96" s="7" t="s">
        <v>489</v>
      </c>
      <c r="I96" s="7" t="s">
        <v>489</v>
      </c>
      <c r="J96" s="8" t="s">
        <v>498</v>
      </c>
      <c r="K96" s="8" t="s">
        <v>841</v>
      </c>
      <c r="L96" s="8" t="s">
        <v>842</v>
      </c>
      <c r="M96" s="9" t="s">
        <v>497</v>
      </c>
      <c r="N96" s="9">
        <v>45</v>
      </c>
      <c r="O96" s="9" t="s">
        <v>462</v>
      </c>
      <c r="P96" s="10">
        <v>0.01</v>
      </c>
      <c r="Q96" s="10">
        <v>0.15</v>
      </c>
      <c r="R96" s="51">
        <f t="shared" si="1"/>
        <v>38</v>
      </c>
      <c r="S96" s="54">
        <v>38</v>
      </c>
      <c r="T96" s="9" t="s">
        <v>457</v>
      </c>
      <c r="U96" s="7" t="s">
        <v>529</v>
      </c>
      <c r="Z96"/>
      <c r="AA96"/>
    </row>
    <row r="97" spans="1:27" ht="31" thickBot="1" x14ac:dyDescent="0.3">
      <c r="A97" s="15">
        <v>155197633</v>
      </c>
      <c r="B97" s="15" t="s">
        <v>209</v>
      </c>
      <c r="C97" s="7" t="s">
        <v>209</v>
      </c>
      <c r="D97" s="7" t="s">
        <v>1003</v>
      </c>
      <c r="E97" s="7" t="s">
        <v>308</v>
      </c>
      <c r="F97" s="7" t="s">
        <v>619</v>
      </c>
      <c r="G97" s="7" t="s">
        <v>958</v>
      </c>
      <c r="H97" s="7" t="s">
        <v>904</v>
      </c>
      <c r="I97" s="7" t="s">
        <v>992</v>
      </c>
      <c r="J97" s="8" t="s">
        <v>491</v>
      </c>
      <c r="K97" s="8" t="s">
        <v>636</v>
      </c>
      <c r="L97" s="8" t="s">
        <v>514</v>
      </c>
      <c r="M97" s="9" t="s">
        <v>456</v>
      </c>
      <c r="N97" s="9">
        <v>100</v>
      </c>
      <c r="O97" s="9" t="s">
        <v>462</v>
      </c>
      <c r="P97" s="10">
        <v>1</v>
      </c>
      <c r="Q97" s="10">
        <v>0.15</v>
      </c>
      <c r="R97" s="51">
        <f t="shared" si="1"/>
        <v>38</v>
      </c>
      <c r="S97" s="54">
        <v>38</v>
      </c>
      <c r="T97" s="9" t="s">
        <v>476</v>
      </c>
      <c r="U97" s="7" t="s">
        <v>839</v>
      </c>
    </row>
    <row r="98" spans="1:27" ht="41" thickBot="1" x14ac:dyDescent="0.3">
      <c r="A98" s="15">
        <v>155197633</v>
      </c>
      <c r="B98" s="15" t="s">
        <v>209</v>
      </c>
      <c r="C98" s="7" t="s">
        <v>209</v>
      </c>
      <c r="D98" s="7" t="s">
        <v>1003</v>
      </c>
      <c r="E98" s="7" t="s">
        <v>308</v>
      </c>
      <c r="F98" s="7" t="s">
        <v>619</v>
      </c>
      <c r="G98" s="7" t="s">
        <v>958</v>
      </c>
      <c r="H98" s="7" t="s">
        <v>904</v>
      </c>
      <c r="I98" s="7" t="s">
        <v>992</v>
      </c>
      <c r="J98" s="8" t="s">
        <v>494</v>
      </c>
      <c r="K98" s="8" t="s">
        <v>840</v>
      </c>
      <c r="L98" s="8" t="s">
        <v>620</v>
      </c>
      <c r="M98" s="9" t="s">
        <v>497</v>
      </c>
      <c r="N98" s="9">
        <v>90</v>
      </c>
      <c r="O98" s="9" t="s">
        <v>462</v>
      </c>
      <c r="P98" s="10">
        <v>0.9</v>
      </c>
      <c r="Q98" s="10">
        <v>0.1</v>
      </c>
      <c r="R98" s="51">
        <f t="shared" si="1"/>
        <v>25</v>
      </c>
      <c r="S98" s="54">
        <v>24</v>
      </c>
      <c r="T98" s="9" t="s">
        <v>476</v>
      </c>
      <c r="U98" s="7" t="s">
        <v>839</v>
      </c>
    </row>
    <row r="99" spans="1:27" ht="61" thickBot="1" x14ac:dyDescent="0.3">
      <c r="A99" s="15">
        <v>155197633</v>
      </c>
      <c r="B99" s="15" t="s">
        <v>209</v>
      </c>
      <c r="C99" s="7" t="s">
        <v>209</v>
      </c>
      <c r="D99" s="7" t="s">
        <v>1003</v>
      </c>
      <c r="E99" s="7" t="s">
        <v>308</v>
      </c>
      <c r="F99" s="7" t="s">
        <v>619</v>
      </c>
      <c r="G99" s="7" t="s">
        <v>958</v>
      </c>
      <c r="H99" s="7" t="s">
        <v>904</v>
      </c>
      <c r="I99" s="7" t="s">
        <v>992</v>
      </c>
      <c r="J99" s="8" t="s">
        <v>498</v>
      </c>
      <c r="K99" s="8" t="s">
        <v>841</v>
      </c>
      <c r="L99" s="8" t="s">
        <v>842</v>
      </c>
      <c r="M99" s="9" t="s">
        <v>497</v>
      </c>
      <c r="N99" s="9">
        <v>45</v>
      </c>
      <c r="O99" s="9" t="s">
        <v>442</v>
      </c>
      <c r="P99" s="10">
        <v>1</v>
      </c>
      <c r="Q99" s="10">
        <v>0.15</v>
      </c>
      <c r="R99" s="51">
        <f t="shared" si="1"/>
        <v>38</v>
      </c>
      <c r="S99" s="54">
        <v>38</v>
      </c>
      <c r="T99" s="9" t="s">
        <v>476</v>
      </c>
      <c r="U99" s="7" t="s">
        <v>839</v>
      </c>
    </row>
    <row r="100" spans="1:27" ht="33" customHeight="1" thickBot="1" x14ac:dyDescent="0.4">
      <c r="A100" s="15">
        <v>97077681</v>
      </c>
      <c r="B100" s="15" t="s">
        <v>133</v>
      </c>
      <c r="C100" s="7" t="s">
        <v>133</v>
      </c>
      <c r="D100" s="7" t="s">
        <v>622</v>
      </c>
      <c r="E100" s="7" t="s">
        <v>277</v>
      </c>
      <c r="F100" s="7" t="s">
        <v>451</v>
      </c>
      <c r="G100" s="7" t="s">
        <v>489</v>
      </c>
      <c r="H100" s="7" t="s">
        <v>489</v>
      </c>
      <c r="I100" s="7" t="s">
        <v>489</v>
      </c>
      <c r="J100" s="8" t="s">
        <v>491</v>
      </c>
      <c r="K100" s="8" t="s">
        <v>492</v>
      </c>
      <c r="L100" s="8" t="s">
        <v>514</v>
      </c>
      <c r="M100" s="9" t="s">
        <v>456</v>
      </c>
      <c r="N100" s="9">
        <v>100</v>
      </c>
      <c r="O100" s="9" t="s">
        <v>462</v>
      </c>
      <c r="P100" s="10">
        <v>0</v>
      </c>
      <c r="Q100" s="10">
        <v>0.15</v>
      </c>
      <c r="R100" s="51">
        <f t="shared" si="1"/>
        <v>38</v>
      </c>
      <c r="S100" s="54">
        <v>38</v>
      </c>
      <c r="T100" s="9" t="s">
        <v>457</v>
      </c>
      <c r="U100" s="7" t="s">
        <v>602</v>
      </c>
      <c r="W100"/>
      <c r="X100"/>
    </row>
    <row r="101" spans="1:27" ht="62" thickBot="1" x14ac:dyDescent="0.4">
      <c r="A101" s="15">
        <v>97077681</v>
      </c>
      <c r="B101" s="15" t="s">
        <v>133</v>
      </c>
      <c r="C101" s="7" t="s">
        <v>133</v>
      </c>
      <c r="D101" s="7" t="s">
        <v>622</v>
      </c>
      <c r="E101" s="7" t="s">
        <v>277</v>
      </c>
      <c r="F101" s="7" t="s">
        <v>451</v>
      </c>
      <c r="G101" s="7" t="s">
        <v>489</v>
      </c>
      <c r="H101" s="7" t="s">
        <v>489</v>
      </c>
      <c r="I101" s="7" t="s">
        <v>489</v>
      </c>
      <c r="J101" s="8" t="s">
        <v>494</v>
      </c>
      <c r="K101" s="8" t="s">
        <v>603</v>
      </c>
      <c r="L101" s="8" t="s">
        <v>623</v>
      </c>
      <c r="M101" s="9" t="s">
        <v>456</v>
      </c>
      <c r="N101" s="9">
        <v>100</v>
      </c>
      <c r="O101" s="9" t="s">
        <v>462</v>
      </c>
      <c r="P101" s="10">
        <v>0</v>
      </c>
      <c r="Q101" s="10">
        <v>0.15</v>
      </c>
      <c r="R101" s="51">
        <f t="shared" si="1"/>
        <v>38</v>
      </c>
      <c r="S101" s="54">
        <v>38</v>
      </c>
      <c r="T101" s="9" t="s">
        <v>457</v>
      </c>
      <c r="U101" s="7" t="s">
        <v>602</v>
      </c>
      <c r="W101"/>
      <c r="X101"/>
      <c r="Z101"/>
      <c r="AA101"/>
    </row>
    <row r="102" spans="1:27" ht="33" customHeight="1" thickBot="1" x14ac:dyDescent="0.4">
      <c r="A102" s="15">
        <v>97077681</v>
      </c>
      <c r="B102" s="15" t="s">
        <v>133</v>
      </c>
      <c r="C102" s="7" t="s">
        <v>133</v>
      </c>
      <c r="D102" s="7" t="s">
        <v>622</v>
      </c>
      <c r="E102" s="7" t="s">
        <v>277</v>
      </c>
      <c r="F102" s="7" t="s">
        <v>451</v>
      </c>
      <c r="G102" s="7" t="s">
        <v>489</v>
      </c>
      <c r="H102" s="7" t="s">
        <v>489</v>
      </c>
      <c r="I102" s="7" t="s">
        <v>489</v>
      </c>
      <c r="J102" s="8" t="s">
        <v>498</v>
      </c>
      <c r="K102" s="8" t="s">
        <v>624</v>
      </c>
      <c r="L102" s="8" t="s">
        <v>625</v>
      </c>
      <c r="M102" s="9" t="s">
        <v>501</v>
      </c>
      <c r="N102" s="9">
        <v>85</v>
      </c>
      <c r="O102" s="9" t="s">
        <v>462</v>
      </c>
      <c r="P102" s="10">
        <v>0</v>
      </c>
      <c r="Q102" s="10">
        <v>0.1</v>
      </c>
      <c r="R102" s="51">
        <f t="shared" si="1"/>
        <v>25</v>
      </c>
      <c r="S102" s="54">
        <v>24</v>
      </c>
      <c r="T102" s="9" t="s">
        <v>457</v>
      </c>
      <c r="U102" s="7" t="s">
        <v>602</v>
      </c>
      <c r="W102"/>
      <c r="X102"/>
      <c r="Z102"/>
      <c r="AA102"/>
    </row>
    <row r="103" spans="1:27" ht="43.5" customHeight="1" thickBot="1" x14ac:dyDescent="0.4">
      <c r="A103" s="15">
        <v>89533813</v>
      </c>
      <c r="B103" s="15" t="s">
        <v>157</v>
      </c>
      <c r="C103" s="7" t="s">
        <v>157</v>
      </c>
      <c r="D103" s="7" t="s">
        <v>626</v>
      </c>
      <c r="E103" s="7" t="s">
        <v>627</v>
      </c>
      <c r="F103" s="7" t="s">
        <v>451</v>
      </c>
      <c r="G103" s="7" t="s">
        <v>489</v>
      </c>
      <c r="H103" s="7" t="s">
        <v>489</v>
      </c>
      <c r="I103" s="7" t="s">
        <v>489</v>
      </c>
      <c r="J103" s="8" t="s">
        <v>491</v>
      </c>
      <c r="K103" s="8" t="s">
        <v>492</v>
      </c>
      <c r="L103" s="8" t="s">
        <v>628</v>
      </c>
      <c r="M103" s="9" t="s">
        <v>497</v>
      </c>
      <c r="N103" s="9">
        <v>100</v>
      </c>
      <c r="O103" s="9" t="s">
        <v>462</v>
      </c>
      <c r="P103" s="10">
        <v>0</v>
      </c>
      <c r="Q103" s="10">
        <v>0.15</v>
      </c>
      <c r="R103" s="51">
        <f t="shared" si="1"/>
        <v>38</v>
      </c>
      <c r="S103" s="54">
        <v>38</v>
      </c>
      <c r="T103" s="9" t="s">
        <v>457</v>
      </c>
      <c r="U103" s="7" t="s">
        <v>602</v>
      </c>
      <c r="W103"/>
      <c r="X103"/>
      <c r="Z103"/>
      <c r="AA103"/>
    </row>
    <row r="104" spans="1:27" ht="33" customHeight="1" thickBot="1" x14ac:dyDescent="0.4">
      <c r="A104" s="15">
        <v>89533813</v>
      </c>
      <c r="B104" s="15" t="s">
        <v>157</v>
      </c>
      <c r="C104" s="7" t="s">
        <v>157</v>
      </c>
      <c r="D104" s="7" t="s">
        <v>626</v>
      </c>
      <c r="E104" s="7" t="s">
        <v>627</v>
      </c>
      <c r="F104" s="7" t="s">
        <v>451</v>
      </c>
      <c r="G104" s="7" t="s">
        <v>489</v>
      </c>
      <c r="H104" s="7" t="s">
        <v>489</v>
      </c>
      <c r="I104" s="7" t="s">
        <v>489</v>
      </c>
      <c r="J104" s="8" t="s">
        <v>584</v>
      </c>
      <c r="K104" s="8" t="s">
        <v>603</v>
      </c>
      <c r="L104" s="8" t="s">
        <v>623</v>
      </c>
      <c r="M104" s="9" t="s">
        <v>456</v>
      </c>
      <c r="N104" s="9">
        <v>100</v>
      </c>
      <c r="O104" s="9" t="s">
        <v>462</v>
      </c>
      <c r="P104" s="10">
        <v>0</v>
      </c>
      <c r="Q104" s="10">
        <v>0.15</v>
      </c>
      <c r="R104" s="51">
        <f t="shared" si="1"/>
        <v>38</v>
      </c>
      <c r="S104" s="54">
        <v>38</v>
      </c>
      <c r="T104" s="9" t="s">
        <v>457</v>
      </c>
      <c r="U104" s="7" t="s">
        <v>602</v>
      </c>
      <c r="W104"/>
      <c r="X104"/>
      <c r="Z104"/>
      <c r="AA104"/>
    </row>
    <row r="105" spans="1:27" ht="75" customHeight="1" thickBot="1" x14ac:dyDescent="0.4">
      <c r="A105" s="15">
        <v>89533813</v>
      </c>
      <c r="B105" s="15" t="s">
        <v>157</v>
      </c>
      <c r="C105" s="7" t="s">
        <v>157</v>
      </c>
      <c r="D105" s="7" t="s">
        <v>626</v>
      </c>
      <c r="E105" s="7" t="s">
        <v>627</v>
      </c>
      <c r="F105" s="7" t="s">
        <v>451</v>
      </c>
      <c r="G105" s="7" t="s">
        <v>489</v>
      </c>
      <c r="H105" s="7" t="s">
        <v>489</v>
      </c>
      <c r="I105" s="7" t="s">
        <v>489</v>
      </c>
      <c r="J105" s="8" t="s">
        <v>498</v>
      </c>
      <c r="K105" s="8" t="s">
        <v>606</v>
      </c>
      <c r="L105" s="8" t="s">
        <v>629</v>
      </c>
      <c r="M105" s="9" t="s">
        <v>497</v>
      </c>
      <c r="N105" s="9">
        <v>100</v>
      </c>
      <c r="O105" s="9" t="s">
        <v>462</v>
      </c>
      <c r="P105" s="10">
        <v>0</v>
      </c>
      <c r="Q105" s="10">
        <v>0.1</v>
      </c>
      <c r="R105" s="51">
        <f t="shared" si="1"/>
        <v>25</v>
      </c>
      <c r="S105" s="54">
        <v>24</v>
      </c>
      <c r="T105" s="9" t="s">
        <v>457</v>
      </c>
      <c r="U105" s="7" t="s">
        <v>602</v>
      </c>
      <c r="W105"/>
      <c r="X105"/>
      <c r="Z105"/>
      <c r="AA105"/>
    </row>
    <row r="106" spans="1:27" ht="64.5" customHeight="1" thickBot="1" x14ac:dyDescent="0.4">
      <c r="A106" s="15">
        <v>139338243</v>
      </c>
      <c r="B106" s="15" t="s">
        <v>24</v>
      </c>
      <c r="C106" s="7" t="s">
        <v>24</v>
      </c>
      <c r="D106" s="7" t="s">
        <v>630</v>
      </c>
      <c r="E106" s="7" t="s">
        <v>450</v>
      </c>
      <c r="F106" s="7" t="s">
        <v>451</v>
      </c>
      <c r="G106" s="7" t="s">
        <v>631</v>
      </c>
      <c r="H106" s="7" t="s">
        <v>631</v>
      </c>
      <c r="I106" s="7" t="s">
        <v>631</v>
      </c>
      <c r="J106" s="8" t="s">
        <v>491</v>
      </c>
      <c r="K106" s="8" t="s">
        <v>632</v>
      </c>
      <c r="L106" s="8" t="s">
        <v>514</v>
      </c>
      <c r="M106" s="9" t="s">
        <v>456</v>
      </c>
      <c r="N106" s="9">
        <v>100</v>
      </c>
      <c r="O106" s="9" t="s">
        <v>462</v>
      </c>
      <c r="P106" s="10">
        <v>0</v>
      </c>
      <c r="Q106" s="10">
        <v>0.15</v>
      </c>
      <c r="R106" s="51">
        <f t="shared" si="1"/>
        <v>38</v>
      </c>
      <c r="S106" s="54">
        <v>38</v>
      </c>
      <c r="T106" s="9" t="s">
        <v>457</v>
      </c>
      <c r="U106" s="7" t="s">
        <v>458</v>
      </c>
      <c r="W106"/>
      <c r="X106"/>
    </row>
    <row r="107" spans="1:27" ht="33" customHeight="1" thickBot="1" x14ac:dyDescent="0.4">
      <c r="A107" s="15">
        <v>139338243</v>
      </c>
      <c r="B107" s="15" t="s">
        <v>24</v>
      </c>
      <c r="C107" s="7" t="s">
        <v>24</v>
      </c>
      <c r="D107" s="7" t="s">
        <v>630</v>
      </c>
      <c r="E107" s="7" t="s">
        <v>450</v>
      </c>
      <c r="F107" s="7" t="s">
        <v>451</v>
      </c>
      <c r="G107" s="7" t="s">
        <v>631</v>
      </c>
      <c r="H107" s="7" t="s">
        <v>631</v>
      </c>
      <c r="I107" s="7" t="s">
        <v>631</v>
      </c>
      <c r="J107" s="8" t="s">
        <v>584</v>
      </c>
      <c r="K107" s="8" t="s">
        <v>633</v>
      </c>
      <c r="L107" s="8" t="s">
        <v>586</v>
      </c>
      <c r="M107" s="9" t="s">
        <v>456</v>
      </c>
      <c r="N107" s="9">
        <v>100</v>
      </c>
      <c r="O107" s="9" t="s">
        <v>462</v>
      </c>
      <c r="P107" s="10">
        <v>0</v>
      </c>
      <c r="Q107" s="10">
        <v>0.15</v>
      </c>
      <c r="R107" s="51">
        <f t="shared" si="1"/>
        <v>38</v>
      </c>
      <c r="S107" s="54">
        <v>38</v>
      </c>
      <c r="T107" s="9" t="s">
        <v>457</v>
      </c>
      <c r="U107" s="7" t="s">
        <v>458</v>
      </c>
      <c r="W107"/>
      <c r="X107"/>
    </row>
    <row r="108" spans="1:27" ht="112" thickBot="1" x14ac:dyDescent="0.4">
      <c r="A108" s="15">
        <v>139338243</v>
      </c>
      <c r="B108" s="15" t="s">
        <v>24</v>
      </c>
      <c r="C108" s="7" t="s">
        <v>24</v>
      </c>
      <c r="D108" s="7" t="s">
        <v>630</v>
      </c>
      <c r="E108" s="7" t="s">
        <v>450</v>
      </c>
      <c r="F108" s="7" t="s">
        <v>451</v>
      </c>
      <c r="G108" s="7" t="s">
        <v>631</v>
      </c>
      <c r="H108" s="7" t="s">
        <v>631</v>
      </c>
      <c r="I108" s="7" t="s">
        <v>631</v>
      </c>
      <c r="J108" s="8" t="s">
        <v>587</v>
      </c>
      <c r="K108" s="8" t="s">
        <v>588</v>
      </c>
      <c r="L108" s="8" t="s">
        <v>634</v>
      </c>
      <c r="M108" s="9" t="s">
        <v>590</v>
      </c>
      <c r="N108" s="9">
        <v>13</v>
      </c>
      <c r="O108" s="9" t="s">
        <v>462</v>
      </c>
      <c r="P108" s="10">
        <v>0</v>
      </c>
      <c r="Q108" s="10">
        <v>0.1</v>
      </c>
      <c r="R108" s="51">
        <f t="shared" si="1"/>
        <v>25</v>
      </c>
      <c r="S108" s="54">
        <v>24</v>
      </c>
      <c r="T108" s="9" t="s">
        <v>457</v>
      </c>
      <c r="U108" s="7" t="s">
        <v>458</v>
      </c>
      <c r="W108"/>
      <c r="X108"/>
    </row>
    <row r="109" spans="1:27" ht="62" thickBot="1" x14ac:dyDescent="0.4">
      <c r="A109" s="15">
        <v>192446872</v>
      </c>
      <c r="B109" s="15" t="s">
        <v>148</v>
      </c>
      <c r="C109" s="7" t="s">
        <v>148</v>
      </c>
      <c r="D109" s="7" t="s">
        <v>969</v>
      </c>
      <c r="E109" s="7" t="s">
        <v>283</v>
      </c>
      <c r="F109" s="7" t="s">
        <v>451</v>
      </c>
      <c r="G109" s="7" t="s">
        <v>341</v>
      </c>
      <c r="H109" s="7" t="s">
        <v>341</v>
      </c>
      <c r="I109" s="7" t="s">
        <v>341</v>
      </c>
      <c r="J109" s="8" t="s">
        <v>970</v>
      </c>
      <c r="K109" s="8" t="s">
        <v>971</v>
      </c>
      <c r="L109" s="8" t="s">
        <v>972</v>
      </c>
      <c r="M109" s="9" t="s">
        <v>456</v>
      </c>
      <c r="N109" s="9">
        <v>100</v>
      </c>
      <c r="O109" s="9" t="s">
        <v>462</v>
      </c>
      <c r="P109" s="10">
        <v>0.75</v>
      </c>
      <c r="Q109" s="10">
        <v>0.1</v>
      </c>
      <c r="R109" s="51">
        <f t="shared" si="1"/>
        <v>25</v>
      </c>
      <c r="S109" s="54">
        <v>25</v>
      </c>
      <c r="T109" s="9" t="s">
        <v>457</v>
      </c>
      <c r="U109" s="7" t="s">
        <v>973</v>
      </c>
      <c r="Z109"/>
      <c r="AA109"/>
    </row>
    <row r="110" spans="1:27" ht="33" customHeight="1" thickBot="1" x14ac:dyDescent="0.4">
      <c r="A110" s="15">
        <v>192446872</v>
      </c>
      <c r="B110" s="15" t="s">
        <v>148</v>
      </c>
      <c r="C110" s="7" t="s">
        <v>148</v>
      </c>
      <c r="D110" s="7" t="s">
        <v>969</v>
      </c>
      <c r="E110" s="7" t="s">
        <v>283</v>
      </c>
      <c r="F110" s="7" t="s">
        <v>451</v>
      </c>
      <c r="G110" s="7" t="s">
        <v>341</v>
      </c>
      <c r="H110" s="7" t="s">
        <v>341</v>
      </c>
      <c r="I110" s="7" t="s">
        <v>341</v>
      </c>
      <c r="J110" s="8" t="s">
        <v>974</v>
      </c>
      <c r="K110" s="8" t="s">
        <v>975</v>
      </c>
      <c r="L110" s="8" t="s">
        <v>976</v>
      </c>
      <c r="M110" s="9" t="s">
        <v>456</v>
      </c>
      <c r="N110" s="9">
        <v>100</v>
      </c>
      <c r="O110" s="9" t="s">
        <v>462</v>
      </c>
      <c r="P110" s="10">
        <v>0.75</v>
      </c>
      <c r="Q110" s="10">
        <v>0.1</v>
      </c>
      <c r="R110" s="51">
        <f t="shared" si="1"/>
        <v>25</v>
      </c>
      <c r="S110" s="54">
        <v>25</v>
      </c>
      <c r="T110" s="9" t="s">
        <v>457</v>
      </c>
      <c r="U110" s="7" t="s">
        <v>973</v>
      </c>
      <c r="Z110"/>
      <c r="AA110"/>
    </row>
    <row r="111" spans="1:27" ht="54" customHeight="1" thickBot="1" x14ac:dyDescent="0.4">
      <c r="A111" s="15">
        <v>192446872</v>
      </c>
      <c r="B111" s="15" t="s">
        <v>148</v>
      </c>
      <c r="C111" s="7" t="s">
        <v>148</v>
      </c>
      <c r="D111" s="7" t="s">
        <v>969</v>
      </c>
      <c r="E111" s="7" t="s">
        <v>283</v>
      </c>
      <c r="F111" s="7" t="s">
        <v>451</v>
      </c>
      <c r="G111" s="7" t="s">
        <v>341</v>
      </c>
      <c r="H111" s="7" t="s">
        <v>341</v>
      </c>
      <c r="I111" s="7" t="s">
        <v>341</v>
      </c>
      <c r="J111" s="8" t="s">
        <v>977</v>
      </c>
      <c r="K111" s="8" t="s">
        <v>978</v>
      </c>
      <c r="L111" s="8" t="s">
        <v>979</v>
      </c>
      <c r="M111" s="9" t="s">
        <v>456</v>
      </c>
      <c r="N111" s="9">
        <v>100</v>
      </c>
      <c r="O111" s="9" t="s">
        <v>462</v>
      </c>
      <c r="P111" s="10">
        <v>0.75</v>
      </c>
      <c r="Q111" s="10">
        <v>0.2</v>
      </c>
      <c r="R111" s="51">
        <f t="shared" si="1"/>
        <v>50</v>
      </c>
      <c r="S111" s="54">
        <v>50</v>
      </c>
      <c r="T111" s="9" t="s">
        <v>457</v>
      </c>
      <c r="U111" s="7" t="s">
        <v>973</v>
      </c>
      <c r="Z111"/>
      <c r="AA111"/>
    </row>
    <row r="112" spans="1:27" ht="31" thickBot="1" x14ac:dyDescent="0.3">
      <c r="A112" s="15">
        <v>259363608</v>
      </c>
      <c r="B112" s="15" t="s">
        <v>220</v>
      </c>
      <c r="C112" s="7" t="s">
        <v>220</v>
      </c>
      <c r="D112" s="7" t="s">
        <v>1107</v>
      </c>
      <c r="E112" s="7" t="s">
        <v>312</v>
      </c>
      <c r="F112" s="7" t="s">
        <v>619</v>
      </c>
      <c r="G112" s="7" t="s">
        <v>958</v>
      </c>
      <c r="H112" s="7" t="s">
        <v>904</v>
      </c>
      <c r="I112" s="7" t="s">
        <v>489</v>
      </c>
      <c r="J112" s="8" t="s">
        <v>491</v>
      </c>
      <c r="K112" s="8" t="s">
        <v>492</v>
      </c>
      <c r="L112" s="8" t="s">
        <v>514</v>
      </c>
      <c r="M112" s="9" t="s">
        <v>456</v>
      </c>
      <c r="N112" s="9">
        <v>100</v>
      </c>
      <c r="O112" s="9" t="s">
        <v>462</v>
      </c>
      <c r="P112" s="10">
        <v>0</v>
      </c>
      <c r="Q112" s="10">
        <v>0.1</v>
      </c>
      <c r="R112" s="51">
        <f t="shared" si="1"/>
        <v>25</v>
      </c>
      <c r="S112" s="54">
        <v>24</v>
      </c>
      <c r="T112" s="9" t="s">
        <v>457</v>
      </c>
      <c r="U112" s="7" t="s">
        <v>682</v>
      </c>
    </row>
    <row r="113" spans="1:27" ht="71" thickBot="1" x14ac:dyDescent="0.3">
      <c r="A113" s="15">
        <v>259363608</v>
      </c>
      <c r="B113" s="15" t="s">
        <v>220</v>
      </c>
      <c r="C113" s="7" t="s">
        <v>220</v>
      </c>
      <c r="D113" s="7" t="s">
        <v>1107</v>
      </c>
      <c r="E113" s="7" t="s">
        <v>312</v>
      </c>
      <c r="F113" s="7" t="s">
        <v>619</v>
      </c>
      <c r="G113" s="7" t="s">
        <v>958</v>
      </c>
      <c r="H113" s="7" t="s">
        <v>904</v>
      </c>
      <c r="I113" s="7" t="s">
        <v>489</v>
      </c>
      <c r="J113" s="8" t="s">
        <v>584</v>
      </c>
      <c r="K113" s="8" t="s">
        <v>637</v>
      </c>
      <c r="L113" s="8" t="s">
        <v>496</v>
      </c>
      <c r="M113" s="9" t="s">
        <v>497</v>
      </c>
      <c r="N113" s="9">
        <v>90</v>
      </c>
      <c r="O113" s="9" t="s">
        <v>462</v>
      </c>
      <c r="P113" s="10">
        <v>0</v>
      </c>
      <c r="Q113" s="10">
        <v>0.15</v>
      </c>
      <c r="R113" s="51">
        <f t="shared" si="1"/>
        <v>38</v>
      </c>
      <c r="S113" s="54">
        <v>38</v>
      </c>
      <c r="T113" s="9" t="s">
        <v>457</v>
      </c>
      <c r="U113" s="7" t="s">
        <v>682</v>
      </c>
    </row>
    <row r="114" spans="1:27" ht="71" thickBot="1" x14ac:dyDescent="0.3">
      <c r="A114" s="15">
        <v>259363608</v>
      </c>
      <c r="B114" s="15" t="s">
        <v>220</v>
      </c>
      <c r="C114" s="7" t="s">
        <v>220</v>
      </c>
      <c r="D114" s="7" t="s">
        <v>1107</v>
      </c>
      <c r="E114" s="7" t="s">
        <v>312</v>
      </c>
      <c r="F114" s="7" t="s">
        <v>619</v>
      </c>
      <c r="G114" s="7" t="s">
        <v>958</v>
      </c>
      <c r="H114" s="7" t="s">
        <v>904</v>
      </c>
      <c r="I114" s="7" t="s">
        <v>489</v>
      </c>
      <c r="J114" s="8" t="s">
        <v>498</v>
      </c>
      <c r="K114" s="8" t="s">
        <v>499</v>
      </c>
      <c r="L114" s="8" t="s">
        <v>500</v>
      </c>
      <c r="M114" s="9" t="s">
        <v>501</v>
      </c>
      <c r="N114" s="9">
        <v>85</v>
      </c>
      <c r="O114" s="9" t="s">
        <v>462</v>
      </c>
      <c r="P114" s="10">
        <v>0</v>
      </c>
      <c r="Q114" s="10">
        <v>0.15</v>
      </c>
      <c r="R114" s="51">
        <f t="shared" si="1"/>
        <v>38</v>
      </c>
      <c r="S114" s="54">
        <v>38</v>
      </c>
      <c r="T114" s="9" t="s">
        <v>457</v>
      </c>
      <c r="U114" s="7" t="s">
        <v>682</v>
      </c>
    </row>
    <row r="115" spans="1:27" ht="75" customHeight="1" thickBot="1" x14ac:dyDescent="0.4">
      <c r="A115" s="15">
        <v>136574124</v>
      </c>
      <c r="B115" s="15" t="s">
        <v>107</v>
      </c>
      <c r="C115" s="7" t="s">
        <v>107</v>
      </c>
      <c r="D115" s="7" t="s">
        <v>635</v>
      </c>
      <c r="E115" s="7" t="s">
        <v>450</v>
      </c>
      <c r="F115" s="7" t="s">
        <v>451</v>
      </c>
      <c r="G115" s="7" t="s">
        <v>325</v>
      </c>
      <c r="H115" s="7" t="s">
        <v>325</v>
      </c>
      <c r="I115" s="7" t="s">
        <v>325</v>
      </c>
      <c r="J115" s="8" t="s">
        <v>491</v>
      </c>
      <c r="K115" s="8" t="s">
        <v>636</v>
      </c>
      <c r="L115" s="8" t="s">
        <v>493</v>
      </c>
      <c r="M115" s="9" t="s">
        <v>456</v>
      </c>
      <c r="N115" s="9">
        <v>100</v>
      </c>
      <c r="O115" s="9" t="s">
        <v>462</v>
      </c>
      <c r="P115" s="10">
        <v>0</v>
      </c>
      <c r="Q115" s="10">
        <v>0.15</v>
      </c>
      <c r="R115" s="51">
        <f t="shared" si="1"/>
        <v>38</v>
      </c>
      <c r="S115" s="54">
        <v>38</v>
      </c>
      <c r="T115" s="9" t="s">
        <v>457</v>
      </c>
      <c r="U115" s="7" t="s">
        <v>529</v>
      </c>
      <c r="W115"/>
      <c r="X115"/>
    </row>
    <row r="116" spans="1:27" ht="33" customHeight="1" thickBot="1" x14ac:dyDescent="0.4">
      <c r="A116" s="15">
        <v>136574124</v>
      </c>
      <c r="B116" s="15" t="s">
        <v>107</v>
      </c>
      <c r="C116" s="7" t="s">
        <v>107</v>
      </c>
      <c r="D116" s="7" t="s">
        <v>635</v>
      </c>
      <c r="E116" s="7" t="s">
        <v>450</v>
      </c>
      <c r="F116" s="7" t="s">
        <v>451</v>
      </c>
      <c r="G116" s="7" t="s">
        <v>325</v>
      </c>
      <c r="H116" s="7" t="s">
        <v>325</v>
      </c>
      <c r="I116" s="7" t="s">
        <v>325</v>
      </c>
      <c r="J116" s="8" t="s">
        <v>584</v>
      </c>
      <c r="K116" s="8" t="s">
        <v>637</v>
      </c>
      <c r="L116" s="8" t="s">
        <v>638</v>
      </c>
      <c r="M116" s="9" t="s">
        <v>497</v>
      </c>
      <c r="N116" s="9">
        <v>85</v>
      </c>
      <c r="O116" s="9" t="s">
        <v>462</v>
      </c>
      <c r="P116" s="10">
        <v>0</v>
      </c>
      <c r="Q116" s="10">
        <v>0.15</v>
      </c>
      <c r="R116" s="51">
        <f t="shared" si="1"/>
        <v>38</v>
      </c>
      <c r="S116" s="54">
        <v>38</v>
      </c>
      <c r="T116" s="9" t="s">
        <v>457</v>
      </c>
      <c r="U116" s="7" t="s">
        <v>529</v>
      </c>
      <c r="W116"/>
      <c r="X116"/>
    </row>
    <row r="117" spans="1:27" ht="92" thickBot="1" x14ac:dyDescent="0.4">
      <c r="A117" s="15">
        <v>136574124</v>
      </c>
      <c r="B117" s="15" t="s">
        <v>107</v>
      </c>
      <c r="C117" s="7" t="s">
        <v>107</v>
      </c>
      <c r="D117" s="7" t="s">
        <v>635</v>
      </c>
      <c r="E117" s="7" t="s">
        <v>450</v>
      </c>
      <c r="F117" s="7" t="s">
        <v>451</v>
      </c>
      <c r="G117" s="7" t="s">
        <v>325</v>
      </c>
      <c r="H117" s="7" t="s">
        <v>325</v>
      </c>
      <c r="I117" s="7" t="s">
        <v>325</v>
      </c>
      <c r="J117" s="8" t="s">
        <v>587</v>
      </c>
      <c r="K117" s="8" t="s">
        <v>639</v>
      </c>
      <c r="L117" s="8" t="s">
        <v>640</v>
      </c>
      <c r="M117" s="9" t="s">
        <v>497</v>
      </c>
      <c r="N117" s="9">
        <v>80</v>
      </c>
      <c r="O117" s="9" t="s">
        <v>462</v>
      </c>
      <c r="P117" s="10">
        <v>0</v>
      </c>
      <c r="Q117" s="10">
        <v>0.1</v>
      </c>
      <c r="R117" s="51">
        <f t="shared" si="1"/>
        <v>25</v>
      </c>
      <c r="S117" s="54">
        <v>24</v>
      </c>
      <c r="T117" s="9" t="s">
        <v>457</v>
      </c>
      <c r="U117" s="7" t="s">
        <v>529</v>
      </c>
      <c r="W117"/>
      <c r="X117"/>
    </row>
    <row r="118" spans="1:27" ht="32" thickBot="1" x14ac:dyDescent="0.4">
      <c r="A118" s="15">
        <v>98076123</v>
      </c>
      <c r="B118" s="15" t="s">
        <v>104</v>
      </c>
      <c r="C118" s="7" t="s">
        <v>104</v>
      </c>
      <c r="D118" s="7" t="s">
        <v>641</v>
      </c>
      <c r="E118" s="7" t="s">
        <v>266</v>
      </c>
      <c r="F118" s="7" t="s">
        <v>451</v>
      </c>
      <c r="G118" s="7" t="s">
        <v>336</v>
      </c>
      <c r="H118" s="7" t="s">
        <v>336</v>
      </c>
      <c r="I118" s="7" t="s">
        <v>336</v>
      </c>
      <c r="J118" s="8" t="s">
        <v>642</v>
      </c>
      <c r="K118" s="8" t="s">
        <v>643</v>
      </c>
      <c r="L118" s="8" t="s">
        <v>644</v>
      </c>
      <c r="M118" s="9" t="s">
        <v>456</v>
      </c>
      <c r="N118" s="9">
        <v>100</v>
      </c>
      <c r="O118" s="9" t="s">
        <v>462</v>
      </c>
      <c r="P118" s="10">
        <v>1</v>
      </c>
      <c r="Q118" s="10">
        <v>0.1</v>
      </c>
      <c r="R118" s="51">
        <f t="shared" si="1"/>
        <v>25</v>
      </c>
      <c r="S118" s="54">
        <v>25</v>
      </c>
      <c r="T118" s="9" t="s">
        <v>457</v>
      </c>
      <c r="U118" s="7" t="s">
        <v>529</v>
      </c>
      <c r="W118"/>
      <c r="X118"/>
      <c r="Z118"/>
      <c r="AA118"/>
    </row>
    <row r="119" spans="1:27" ht="32" thickBot="1" x14ac:dyDescent="0.4">
      <c r="A119" s="15">
        <v>98076123</v>
      </c>
      <c r="B119" s="15" t="s">
        <v>104</v>
      </c>
      <c r="C119" s="7" t="s">
        <v>104</v>
      </c>
      <c r="D119" s="7" t="s">
        <v>641</v>
      </c>
      <c r="E119" s="7" t="s">
        <v>266</v>
      </c>
      <c r="F119" s="7" t="s">
        <v>451</v>
      </c>
      <c r="G119" s="7" t="s">
        <v>336</v>
      </c>
      <c r="H119" s="7" t="s">
        <v>336</v>
      </c>
      <c r="I119" s="7" t="s">
        <v>336</v>
      </c>
      <c r="J119" s="8" t="s">
        <v>645</v>
      </c>
      <c r="K119" s="8" t="s">
        <v>646</v>
      </c>
      <c r="L119" s="8" t="s">
        <v>647</v>
      </c>
      <c r="M119" s="9" t="s">
        <v>456</v>
      </c>
      <c r="N119" s="9">
        <v>100</v>
      </c>
      <c r="O119" s="9" t="s">
        <v>462</v>
      </c>
      <c r="P119" s="10">
        <v>1</v>
      </c>
      <c r="Q119" s="10">
        <v>0.1</v>
      </c>
      <c r="R119" s="51">
        <f t="shared" si="1"/>
        <v>25</v>
      </c>
      <c r="S119" s="54">
        <v>25</v>
      </c>
      <c r="T119" s="9" t="s">
        <v>457</v>
      </c>
      <c r="U119" s="7" t="s">
        <v>529</v>
      </c>
      <c r="W119"/>
      <c r="X119"/>
      <c r="Z119"/>
      <c r="AA119"/>
    </row>
    <row r="120" spans="1:27" ht="62" thickBot="1" x14ac:dyDescent="0.4">
      <c r="A120" s="15">
        <v>98076123</v>
      </c>
      <c r="B120" s="15" t="s">
        <v>104</v>
      </c>
      <c r="C120" s="7" t="s">
        <v>104</v>
      </c>
      <c r="D120" s="7" t="s">
        <v>641</v>
      </c>
      <c r="E120" s="7" t="s">
        <v>266</v>
      </c>
      <c r="F120" s="7" t="s">
        <v>451</v>
      </c>
      <c r="G120" s="7" t="s">
        <v>336</v>
      </c>
      <c r="H120" s="7" t="s">
        <v>336</v>
      </c>
      <c r="I120" s="7" t="s">
        <v>336</v>
      </c>
      <c r="J120" s="8" t="s">
        <v>648</v>
      </c>
      <c r="K120" s="8" t="s">
        <v>649</v>
      </c>
      <c r="L120" s="8" t="s">
        <v>650</v>
      </c>
      <c r="M120" s="9" t="s">
        <v>497</v>
      </c>
      <c r="N120" s="9">
        <v>85</v>
      </c>
      <c r="O120" s="9" t="s">
        <v>462</v>
      </c>
      <c r="P120" s="10">
        <v>1</v>
      </c>
      <c r="Q120" s="10">
        <v>0.2</v>
      </c>
      <c r="R120" s="51">
        <f t="shared" si="1"/>
        <v>50</v>
      </c>
      <c r="S120" s="54">
        <v>50</v>
      </c>
      <c r="T120" s="9" t="s">
        <v>457</v>
      </c>
      <c r="U120" s="7" t="s">
        <v>529</v>
      </c>
      <c r="W120"/>
      <c r="X120"/>
    </row>
    <row r="121" spans="1:27" ht="31" thickBot="1" x14ac:dyDescent="0.3">
      <c r="A121" s="45" t="s">
        <v>373</v>
      </c>
      <c r="B121" s="15" t="s">
        <v>164</v>
      </c>
      <c r="C121" s="7" t="s">
        <v>164</v>
      </c>
      <c r="D121" s="7" t="s">
        <v>867</v>
      </c>
      <c r="E121" s="7" t="s">
        <v>289</v>
      </c>
      <c r="F121" s="7" t="s">
        <v>451</v>
      </c>
      <c r="G121" s="7" t="s">
        <v>489</v>
      </c>
      <c r="H121" s="7" t="s">
        <v>489</v>
      </c>
      <c r="I121" s="7" t="s">
        <v>489</v>
      </c>
      <c r="J121" s="8" t="s">
        <v>491</v>
      </c>
      <c r="K121" s="8" t="s">
        <v>683</v>
      </c>
      <c r="L121" s="8" t="s">
        <v>684</v>
      </c>
      <c r="M121" s="9" t="s">
        <v>456</v>
      </c>
      <c r="N121" s="9">
        <v>100</v>
      </c>
      <c r="O121" s="9" t="s">
        <v>462</v>
      </c>
      <c r="P121" s="10">
        <v>0</v>
      </c>
      <c r="Q121" s="10">
        <v>0.1</v>
      </c>
      <c r="R121" s="51">
        <f t="shared" si="1"/>
        <v>25</v>
      </c>
      <c r="S121" s="54">
        <v>24</v>
      </c>
      <c r="T121" s="9" t="s">
        <v>457</v>
      </c>
      <c r="U121" s="7" t="s">
        <v>682</v>
      </c>
    </row>
    <row r="122" spans="1:27" ht="71" thickBot="1" x14ac:dyDescent="0.3">
      <c r="A122" s="45" t="s">
        <v>373</v>
      </c>
      <c r="B122" s="15" t="s">
        <v>164</v>
      </c>
      <c r="C122" s="7" t="s">
        <v>164</v>
      </c>
      <c r="D122" s="7" t="s">
        <v>867</v>
      </c>
      <c r="E122" s="7" t="s">
        <v>289</v>
      </c>
      <c r="F122" s="7" t="s">
        <v>451</v>
      </c>
      <c r="G122" s="7" t="s">
        <v>489</v>
      </c>
      <c r="H122" s="7" t="s">
        <v>489</v>
      </c>
      <c r="I122" s="7" t="s">
        <v>489</v>
      </c>
      <c r="J122" s="8" t="s">
        <v>685</v>
      </c>
      <c r="K122" s="8" t="s">
        <v>686</v>
      </c>
      <c r="L122" s="8" t="s">
        <v>687</v>
      </c>
      <c r="M122" s="9" t="s">
        <v>497</v>
      </c>
      <c r="N122" s="9">
        <v>90</v>
      </c>
      <c r="O122" s="9" t="s">
        <v>462</v>
      </c>
      <c r="P122" s="10">
        <v>0</v>
      </c>
      <c r="Q122" s="10">
        <v>0.15</v>
      </c>
      <c r="R122" s="51">
        <f t="shared" si="1"/>
        <v>38</v>
      </c>
      <c r="S122" s="54">
        <v>38</v>
      </c>
      <c r="T122" s="9" t="s">
        <v>457</v>
      </c>
      <c r="U122" s="7" t="s">
        <v>682</v>
      </c>
    </row>
    <row r="123" spans="1:27" ht="71" thickBot="1" x14ac:dyDescent="0.3">
      <c r="A123" s="45" t="s">
        <v>373</v>
      </c>
      <c r="B123" s="15" t="s">
        <v>164</v>
      </c>
      <c r="C123" s="7" t="s">
        <v>164</v>
      </c>
      <c r="D123" s="7" t="s">
        <v>867</v>
      </c>
      <c r="E123" s="7" t="s">
        <v>289</v>
      </c>
      <c r="F123" s="7" t="s">
        <v>451</v>
      </c>
      <c r="G123" s="7" t="s">
        <v>489</v>
      </c>
      <c r="H123" s="7" t="s">
        <v>489</v>
      </c>
      <c r="I123" s="7" t="s">
        <v>489</v>
      </c>
      <c r="J123" s="8" t="s">
        <v>688</v>
      </c>
      <c r="K123" s="8" t="s">
        <v>689</v>
      </c>
      <c r="L123" s="8" t="s">
        <v>690</v>
      </c>
      <c r="M123" s="9" t="s">
        <v>501</v>
      </c>
      <c r="N123" s="9">
        <v>85</v>
      </c>
      <c r="O123" s="9" t="s">
        <v>462</v>
      </c>
      <c r="P123" s="10">
        <v>0</v>
      </c>
      <c r="Q123" s="10">
        <v>0.15</v>
      </c>
      <c r="R123" s="51">
        <f t="shared" si="1"/>
        <v>38</v>
      </c>
      <c r="S123" s="54">
        <v>38</v>
      </c>
      <c r="T123" s="9" t="s">
        <v>457</v>
      </c>
      <c r="U123" s="7" t="s">
        <v>682</v>
      </c>
    </row>
    <row r="124" spans="1:27" ht="31" thickBot="1" x14ac:dyDescent="0.3">
      <c r="A124" s="15">
        <v>163806606</v>
      </c>
      <c r="B124" s="15" t="s">
        <v>117</v>
      </c>
      <c r="C124" s="7" t="s">
        <v>117</v>
      </c>
      <c r="D124" s="7" t="s">
        <v>847</v>
      </c>
      <c r="E124" s="7" t="s">
        <v>271</v>
      </c>
      <c r="F124" s="7" t="s">
        <v>451</v>
      </c>
      <c r="G124" s="7" t="s">
        <v>489</v>
      </c>
      <c r="H124" s="7" t="s">
        <v>489</v>
      </c>
      <c r="I124" s="7" t="s">
        <v>489</v>
      </c>
      <c r="J124" s="8" t="s">
        <v>491</v>
      </c>
      <c r="K124" s="8" t="s">
        <v>492</v>
      </c>
      <c r="L124" s="8" t="s">
        <v>514</v>
      </c>
      <c r="M124" s="9" t="s">
        <v>456</v>
      </c>
      <c r="N124" s="9">
        <v>100</v>
      </c>
      <c r="O124" s="9" t="s">
        <v>462</v>
      </c>
      <c r="P124" s="10">
        <v>0</v>
      </c>
      <c r="Q124" s="10">
        <v>0.15</v>
      </c>
      <c r="R124" s="51">
        <f t="shared" si="1"/>
        <v>38</v>
      </c>
      <c r="S124" s="54">
        <v>38</v>
      </c>
      <c r="T124" s="9" t="s">
        <v>457</v>
      </c>
      <c r="U124" s="7" t="s">
        <v>839</v>
      </c>
    </row>
    <row r="125" spans="1:27" ht="33" customHeight="1" thickBot="1" x14ac:dyDescent="0.4">
      <c r="A125" s="15">
        <v>163806606</v>
      </c>
      <c r="B125" s="15" t="s">
        <v>117</v>
      </c>
      <c r="C125" s="7" t="s">
        <v>117</v>
      </c>
      <c r="D125" s="7" t="s">
        <v>847</v>
      </c>
      <c r="E125" s="7" t="s">
        <v>271</v>
      </c>
      <c r="F125" s="7" t="s">
        <v>451</v>
      </c>
      <c r="G125" s="7" t="s">
        <v>489</v>
      </c>
      <c r="H125" s="7" t="s">
        <v>489</v>
      </c>
      <c r="I125" s="7" t="s">
        <v>489</v>
      </c>
      <c r="J125" s="8" t="s">
        <v>494</v>
      </c>
      <c r="K125" s="8" t="s">
        <v>840</v>
      </c>
      <c r="L125" s="8" t="s">
        <v>620</v>
      </c>
      <c r="M125" s="9" t="s">
        <v>497</v>
      </c>
      <c r="N125" s="9">
        <v>2</v>
      </c>
      <c r="O125" s="9" t="s">
        <v>442</v>
      </c>
      <c r="P125" s="10">
        <v>0.9</v>
      </c>
      <c r="Q125" s="10">
        <v>0.1</v>
      </c>
      <c r="R125" s="51">
        <f t="shared" si="1"/>
        <v>25</v>
      </c>
      <c r="S125" s="54">
        <v>24</v>
      </c>
      <c r="T125" s="9" t="s">
        <v>457</v>
      </c>
      <c r="U125" s="7" t="s">
        <v>839</v>
      </c>
      <c r="Z125"/>
      <c r="AA125"/>
    </row>
    <row r="126" spans="1:27" ht="54" customHeight="1" thickBot="1" x14ac:dyDescent="0.4">
      <c r="A126" s="15">
        <v>163806606</v>
      </c>
      <c r="B126" s="15" t="s">
        <v>117</v>
      </c>
      <c r="C126" s="7" t="s">
        <v>117</v>
      </c>
      <c r="D126" s="7" t="s">
        <v>847</v>
      </c>
      <c r="E126" s="7" t="s">
        <v>271</v>
      </c>
      <c r="F126" s="7" t="s">
        <v>451</v>
      </c>
      <c r="G126" s="7" t="s">
        <v>489</v>
      </c>
      <c r="H126" s="7" t="s">
        <v>489</v>
      </c>
      <c r="I126" s="7" t="s">
        <v>489</v>
      </c>
      <c r="J126" s="8" t="s">
        <v>498</v>
      </c>
      <c r="K126" s="8" t="s">
        <v>841</v>
      </c>
      <c r="L126" s="8" t="s">
        <v>842</v>
      </c>
      <c r="M126" s="9" t="s">
        <v>497</v>
      </c>
      <c r="N126" s="9">
        <v>45</v>
      </c>
      <c r="O126" s="9" t="s">
        <v>462</v>
      </c>
      <c r="P126" s="10">
        <v>0</v>
      </c>
      <c r="Q126" s="10">
        <v>0.15</v>
      </c>
      <c r="R126" s="51">
        <f t="shared" si="1"/>
        <v>38</v>
      </c>
      <c r="S126" s="54">
        <v>38</v>
      </c>
      <c r="T126" s="9" t="s">
        <v>457</v>
      </c>
      <c r="U126" s="7" t="s">
        <v>839</v>
      </c>
      <c r="Z126"/>
      <c r="AA126"/>
    </row>
    <row r="127" spans="1:27" ht="31" thickBot="1" x14ac:dyDescent="0.3">
      <c r="A127" s="15">
        <v>132711682</v>
      </c>
      <c r="B127" s="15" t="s">
        <v>162</v>
      </c>
      <c r="C127" s="7" t="s">
        <v>162</v>
      </c>
      <c r="D127" s="7" t="s">
        <v>868</v>
      </c>
      <c r="E127" s="7" t="s">
        <v>288</v>
      </c>
      <c r="F127" s="7" t="s">
        <v>451</v>
      </c>
      <c r="G127" s="7" t="s">
        <v>489</v>
      </c>
      <c r="H127" s="7" t="s">
        <v>489</v>
      </c>
      <c r="I127" s="7" t="s">
        <v>489</v>
      </c>
      <c r="J127" s="8" t="s">
        <v>491</v>
      </c>
      <c r="K127" s="8" t="s">
        <v>683</v>
      </c>
      <c r="L127" s="8" t="s">
        <v>684</v>
      </c>
      <c r="M127" s="9" t="s">
        <v>456</v>
      </c>
      <c r="N127" s="9">
        <v>100</v>
      </c>
      <c r="O127" s="9" t="s">
        <v>462</v>
      </c>
      <c r="P127" s="10">
        <v>0</v>
      </c>
      <c r="Q127" s="10">
        <v>0.1</v>
      </c>
      <c r="R127" s="51">
        <f t="shared" si="1"/>
        <v>25</v>
      </c>
      <c r="S127" s="54">
        <v>24</v>
      </c>
      <c r="T127" s="9" t="s">
        <v>457</v>
      </c>
      <c r="U127" s="7" t="s">
        <v>682</v>
      </c>
    </row>
    <row r="128" spans="1:27" ht="71" thickBot="1" x14ac:dyDescent="0.3">
      <c r="A128" s="15">
        <v>132711682</v>
      </c>
      <c r="B128" s="15" t="s">
        <v>162</v>
      </c>
      <c r="C128" s="7" t="s">
        <v>162</v>
      </c>
      <c r="D128" s="7" t="s">
        <v>868</v>
      </c>
      <c r="E128" s="7" t="s">
        <v>288</v>
      </c>
      <c r="F128" s="7" t="s">
        <v>451</v>
      </c>
      <c r="G128" s="7" t="s">
        <v>489</v>
      </c>
      <c r="H128" s="7" t="s">
        <v>489</v>
      </c>
      <c r="I128" s="7" t="s">
        <v>489</v>
      </c>
      <c r="J128" s="8" t="s">
        <v>685</v>
      </c>
      <c r="K128" s="8" t="s">
        <v>686</v>
      </c>
      <c r="L128" s="8" t="s">
        <v>687</v>
      </c>
      <c r="M128" s="9" t="s">
        <v>497</v>
      </c>
      <c r="N128" s="9">
        <v>90</v>
      </c>
      <c r="O128" s="9" t="s">
        <v>462</v>
      </c>
      <c r="P128" s="10">
        <v>0</v>
      </c>
      <c r="Q128" s="10">
        <v>0.15</v>
      </c>
      <c r="R128" s="51">
        <f t="shared" si="1"/>
        <v>38</v>
      </c>
      <c r="S128" s="54">
        <v>38</v>
      </c>
      <c r="T128" s="9" t="s">
        <v>457</v>
      </c>
      <c r="U128" s="7" t="s">
        <v>682</v>
      </c>
    </row>
    <row r="129" spans="1:28" ht="71" thickBot="1" x14ac:dyDescent="0.3">
      <c r="A129" s="15">
        <v>132711682</v>
      </c>
      <c r="B129" s="15" t="s">
        <v>162</v>
      </c>
      <c r="C129" s="7" t="s">
        <v>162</v>
      </c>
      <c r="D129" s="7" t="s">
        <v>868</v>
      </c>
      <c r="E129" s="7" t="s">
        <v>288</v>
      </c>
      <c r="F129" s="7" t="s">
        <v>451</v>
      </c>
      <c r="G129" s="7" t="s">
        <v>489</v>
      </c>
      <c r="H129" s="7" t="s">
        <v>489</v>
      </c>
      <c r="I129" s="7" t="s">
        <v>489</v>
      </c>
      <c r="J129" s="8" t="s">
        <v>688</v>
      </c>
      <c r="K129" s="8" t="s">
        <v>689</v>
      </c>
      <c r="L129" s="8" t="s">
        <v>690</v>
      </c>
      <c r="M129" s="9" t="s">
        <v>501</v>
      </c>
      <c r="N129" s="9">
        <v>85</v>
      </c>
      <c r="O129" s="9" t="s">
        <v>462</v>
      </c>
      <c r="P129" s="10">
        <v>0</v>
      </c>
      <c r="Q129" s="10">
        <v>0.15</v>
      </c>
      <c r="R129" s="51">
        <f t="shared" si="1"/>
        <v>38</v>
      </c>
      <c r="S129" s="54">
        <v>38</v>
      </c>
      <c r="T129" s="9" t="s">
        <v>457</v>
      </c>
      <c r="U129" s="7" t="s">
        <v>682</v>
      </c>
    </row>
    <row r="130" spans="1:28" ht="75" customHeight="1" thickBot="1" x14ac:dyDescent="0.4">
      <c r="A130" s="15">
        <v>70377810</v>
      </c>
      <c r="B130" s="15" t="s">
        <v>151</v>
      </c>
      <c r="C130" s="7" t="s">
        <v>151</v>
      </c>
      <c r="D130" s="7" t="s">
        <v>651</v>
      </c>
      <c r="E130" s="7" t="s">
        <v>450</v>
      </c>
      <c r="F130" s="7" t="s">
        <v>451</v>
      </c>
      <c r="G130" s="7" t="s">
        <v>325</v>
      </c>
      <c r="H130" s="7" t="s">
        <v>325</v>
      </c>
      <c r="I130" s="7" t="s">
        <v>325</v>
      </c>
      <c r="J130" s="8" t="s">
        <v>652</v>
      </c>
      <c r="K130" s="8" t="s">
        <v>636</v>
      </c>
      <c r="L130" s="8" t="s">
        <v>514</v>
      </c>
      <c r="M130" s="9" t="s">
        <v>456</v>
      </c>
      <c r="N130" s="9">
        <v>100</v>
      </c>
      <c r="O130" s="9" t="s">
        <v>442</v>
      </c>
      <c r="P130" s="10">
        <v>1</v>
      </c>
      <c r="Q130" s="10">
        <v>0.15</v>
      </c>
      <c r="R130" s="51">
        <f t="shared" si="1"/>
        <v>38</v>
      </c>
      <c r="S130" s="54">
        <v>38</v>
      </c>
      <c r="T130" s="9" t="s">
        <v>457</v>
      </c>
      <c r="U130" s="7" t="s">
        <v>529</v>
      </c>
      <c r="W130"/>
      <c r="X130"/>
    </row>
    <row r="131" spans="1:28" ht="33" customHeight="1" thickBot="1" x14ac:dyDescent="0.4">
      <c r="A131" s="15">
        <v>70377810</v>
      </c>
      <c r="B131" s="15" t="s">
        <v>151</v>
      </c>
      <c r="C131" s="7" t="s">
        <v>151</v>
      </c>
      <c r="D131" s="7" t="s">
        <v>651</v>
      </c>
      <c r="E131" s="7" t="s">
        <v>450</v>
      </c>
      <c r="F131" s="7" t="s">
        <v>451</v>
      </c>
      <c r="G131" s="7" t="s">
        <v>325</v>
      </c>
      <c r="H131" s="7" t="s">
        <v>325</v>
      </c>
      <c r="I131" s="7" t="s">
        <v>325</v>
      </c>
      <c r="J131" s="8" t="s">
        <v>584</v>
      </c>
      <c r="K131" s="8" t="s">
        <v>653</v>
      </c>
      <c r="L131" s="8" t="s">
        <v>654</v>
      </c>
      <c r="M131" s="9" t="s">
        <v>497</v>
      </c>
      <c r="N131" s="9">
        <v>2</v>
      </c>
      <c r="O131" s="9" t="s">
        <v>442</v>
      </c>
      <c r="P131" s="10">
        <v>0.9</v>
      </c>
      <c r="Q131" s="10">
        <v>0.1</v>
      </c>
      <c r="R131" s="51">
        <f t="shared" si="1"/>
        <v>25</v>
      </c>
      <c r="S131" s="54">
        <v>24</v>
      </c>
      <c r="T131" s="9" t="s">
        <v>457</v>
      </c>
      <c r="U131" s="7" t="s">
        <v>529</v>
      </c>
      <c r="W131"/>
      <c r="X131"/>
    </row>
    <row r="132" spans="1:28" ht="85.5" customHeight="1" thickBot="1" x14ac:dyDescent="0.4">
      <c r="A132" s="15">
        <v>70377810</v>
      </c>
      <c r="B132" s="15" t="s">
        <v>151</v>
      </c>
      <c r="C132" s="7" t="s">
        <v>151</v>
      </c>
      <c r="D132" s="7" t="s">
        <v>651</v>
      </c>
      <c r="E132" s="7" t="s">
        <v>450</v>
      </c>
      <c r="F132" s="7" t="s">
        <v>451</v>
      </c>
      <c r="G132" s="7" t="s">
        <v>325</v>
      </c>
      <c r="H132" s="7" t="s">
        <v>325</v>
      </c>
      <c r="I132" s="7" t="s">
        <v>325</v>
      </c>
      <c r="J132" s="8" t="s">
        <v>587</v>
      </c>
      <c r="K132" s="8" t="s">
        <v>655</v>
      </c>
      <c r="L132" s="8" t="s">
        <v>656</v>
      </c>
      <c r="M132" s="9" t="s">
        <v>497</v>
      </c>
      <c r="N132" s="9">
        <v>45</v>
      </c>
      <c r="O132" s="9" t="s">
        <v>462</v>
      </c>
      <c r="P132" s="10">
        <v>0</v>
      </c>
      <c r="Q132" s="10">
        <v>0.15</v>
      </c>
      <c r="R132" s="51">
        <f t="shared" ref="R132:R195" si="2">ROUND(((Q132*100)/40)*100,0)</f>
        <v>38</v>
      </c>
      <c r="S132" s="54">
        <v>38</v>
      </c>
      <c r="T132" s="9" t="s">
        <v>457</v>
      </c>
      <c r="U132" s="7" t="s">
        <v>529</v>
      </c>
      <c r="W132"/>
      <c r="X132"/>
    </row>
    <row r="133" spans="1:28" ht="72" thickBot="1" x14ac:dyDescent="0.4">
      <c r="A133" s="15" t="s">
        <v>375</v>
      </c>
      <c r="B133" s="15" t="s">
        <v>86</v>
      </c>
      <c r="C133" s="7" t="s">
        <v>658</v>
      </c>
      <c r="D133" s="7" t="s">
        <v>659</v>
      </c>
      <c r="E133" s="7" t="s">
        <v>259</v>
      </c>
      <c r="F133" s="7" t="s">
        <v>451</v>
      </c>
      <c r="G133" s="7" t="s">
        <v>331</v>
      </c>
      <c r="H133" s="7" t="s">
        <v>331</v>
      </c>
      <c r="I133" s="7" t="s">
        <v>331</v>
      </c>
      <c r="J133" s="8" t="s">
        <v>660</v>
      </c>
      <c r="K133" s="8" t="s">
        <v>661</v>
      </c>
      <c r="L133" s="8" t="s">
        <v>662</v>
      </c>
      <c r="M133" s="9" t="s">
        <v>663</v>
      </c>
      <c r="N133" s="9">
        <v>100</v>
      </c>
      <c r="O133" s="9" t="s">
        <v>462</v>
      </c>
      <c r="P133" s="10">
        <v>0</v>
      </c>
      <c r="Q133" s="10">
        <v>0.1</v>
      </c>
      <c r="R133" s="51">
        <f t="shared" si="2"/>
        <v>25</v>
      </c>
      <c r="S133" s="54">
        <v>25</v>
      </c>
      <c r="T133" s="9" t="s">
        <v>457</v>
      </c>
      <c r="U133" s="7" t="s">
        <v>458</v>
      </c>
      <c r="W133"/>
      <c r="X133"/>
    </row>
    <row r="134" spans="1:28" ht="33" customHeight="1" thickBot="1" x14ac:dyDescent="0.4">
      <c r="A134" s="15" t="s">
        <v>375</v>
      </c>
      <c r="B134" s="15" t="s">
        <v>86</v>
      </c>
      <c r="C134" s="7" t="s">
        <v>658</v>
      </c>
      <c r="D134" s="7" t="s">
        <v>659</v>
      </c>
      <c r="E134" s="7" t="s">
        <v>259</v>
      </c>
      <c r="F134" s="7" t="s">
        <v>451</v>
      </c>
      <c r="G134" s="7" t="s">
        <v>331</v>
      </c>
      <c r="H134" s="7" t="s">
        <v>331</v>
      </c>
      <c r="I134" s="7" t="s">
        <v>331</v>
      </c>
      <c r="J134" s="8" t="s">
        <v>664</v>
      </c>
      <c r="K134" s="8" t="s">
        <v>665</v>
      </c>
      <c r="L134" s="8" t="s">
        <v>666</v>
      </c>
      <c r="M134" s="9" t="s">
        <v>663</v>
      </c>
      <c r="N134" s="9">
        <v>100</v>
      </c>
      <c r="O134" s="9" t="s">
        <v>462</v>
      </c>
      <c r="P134" s="10">
        <v>0</v>
      </c>
      <c r="Q134" s="10">
        <v>0.1</v>
      </c>
      <c r="R134" s="51">
        <f t="shared" si="2"/>
        <v>25</v>
      </c>
      <c r="S134" s="54">
        <v>25</v>
      </c>
      <c r="T134" s="9" t="s">
        <v>457</v>
      </c>
      <c r="U134" s="7" t="s">
        <v>458</v>
      </c>
      <c r="W134"/>
      <c r="X134"/>
    </row>
    <row r="135" spans="1:28" ht="75" customHeight="1" thickBot="1" x14ac:dyDescent="0.4">
      <c r="A135" s="15" t="s">
        <v>375</v>
      </c>
      <c r="B135" s="15" t="s">
        <v>86</v>
      </c>
      <c r="C135" s="7" t="s">
        <v>658</v>
      </c>
      <c r="D135" s="7" t="s">
        <v>659</v>
      </c>
      <c r="E135" s="7" t="s">
        <v>259</v>
      </c>
      <c r="F135" s="7" t="s">
        <v>451</v>
      </c>
      <c r="G135" s="7" t="s">
        <v>331</v>
      </c>
      <c r="H135" s="7" t="s">
        <v>331</v>
      </c>
      <c r="I135" s="7" t="s">
        <v>331</v>
      </c>
      <c r="J135" s="8" t="s">
        <v>667</v>
      </c>
      <c r="K135" s="8" t="s">
        <v>668</v>
      </c>
      <c r="L135" s="8" t="s">
        <v>669</v>
      </c>
      <c r="M135" s="9" t="s">
        <v>663</v>
      </c>
      <c r="N135" s="9">
        <v>100</v>
      </c>
      <c r="O135" s="9" t="s">
        <v>462</v>
      </c>
      <c r="P135" s="10">
        <v>0</v>
      </c>
      <c r="Q135" s="10">
        <v>0.2</v>
      </c>
      <c r="R135" s="51">
        <f t="shared" si="2"/>
        <v>50</v>
      </c>
      <c r="S135" s="54">
        <v>50</v>
      </c>
      <c r="T135" s="9" t="s">
        <v>457</v>
      </c>
      <c r="U135" s="7" t="s">
        <v>458</v>
      </c>
      <c r="W135"/>
      <c r="X135"/>
    </row>
    <row r="136" spans="1:28" ht="33" customHeight="1" thickBot="1" x14ac:dyDescent="0.4">
      <c r="A136" s="15">
        <v>98983732</v>
      </c>
      <c r="B136" s="15" t="s">
        <v>143</v>
      </c>
      <c r="C136" s="7" t="s">
        <v>143</v>
      </c>
      <c r="D136" s="7" t="s">
        <v>670</v>
      </c>
      <c r="E136" s="7" t="s">
        <v>281</v>
      </c>
      <c r="F136" s="7" t="s">
        <v>451</v>
      </c>
      <c r="G136" s="7" t="s">
        <v>671</v>
      </c>
      <c r="H136" s="7" t="s">
        <v>671</v>
      </c>
      <c r="I136" s="7" t="s">
        <v>671</v>
      </c>
      <c r="J136" s="8" t="s">
        <v>673</v>
      </c>
      <c r="K136" s="8" t="s">
        <v>674</v>
      </c>
      <c r="L136" s="8" t="s">
        <v>675</v>
      </c>
      <c r="M136" s="9" t="s">
        <v>456</v>
      </c>
      <c r="N136" s="9">
        <v>9517510000</v>
      </c>
      <c r="O136" s="9" t="s">
        <v>442</v>
      </c>
      <c r="P136" s="10">
        <v>1</v>
      </c>
      <c r="Q136" s="10">
        <v>0.14000000000000001</v>
      </c>
      <c r="R136" s="51">
        <f t="shared" si="2"/>
        <v>35</v>
      </c>
      <c r="S136" s="54">
        <v>34</v>
      </c>
      <c r="T136" s="9" t="s">
        <v>457</v>
      </c>
      <c r="U136" s="7" t="s">
        <v>672</v>
      </c>
      <c r="W136"/>
      <c r="X136"/>
    </row>
    <row r="137" spans="1:28" ht="85.5" customHeight="1" thickBot="1" x14ac:dyDescent="0.4">
      <c r="A137" s="15">
        <v>98983732</v>
      </c>
      <c r="B137" s="15" t="s">
        <v>143</v>
      </c>
      <c r="C137" s="7" t="s">
        <v>143</v>
      </c>
      <c r="D137" s="7" t="s">
        <v>670</v>
      </c>
      <c r="E137" s="7" t="s">
        <v>281</v>
      </c>
      <c r="F137" s="7" t="s">
        <v>451</v>
      </c>
      <c r="G137" s="7" t="s">
        <v>671</v>
      </c>
      <c r="H137" s="7" t="s">
        <v>671</v>
      </c>
      <c r="I137" s="7" t="s">
        <v>671</v>
      </c>
      <c r="J137" s="8" t="s">
        <v>491</v>
      </c>
      <c r="K137" s="8" t="s">
        <v>676</v>
      </c>
      <c r="L137" s="8" t="s">
        <v>677</v>
      </c>
      <c r="M137" s="9" t="s">
        <v>456</v>
      </c>
      <c r="N137" s="9">
        <v>100</v>
      </c>
      <c r="O137" s="9" t="s">
        <v>462</v>
      </c>
      <c r="P137" s="10">
        <v>0</v>
      </c>
      <c r="Q137" s="10">
        <v>0.13</v>
      </c>
      <c r="R137" s="51">
        <f t="shared" si="2"/>
        <v>33</v>
      </c>
      <c r="S137" s="54">
        <v>33</v>
      </c>
      <c r="T137" s="9" t="s">
        <v>457</v>
      </c>
      <c r="U137" s="7" t="s">
        <v>672</v>
      </c>
      <c r="W137"/>
      <c r="X137"/>
    </row>
    <row r="138" spans="1:28" ht="85.5" customHeight="1" thickBot="1" x14ac:dyDescent="0.4">
      <c r="A138" s="15">
        <v>98983732</v>
      </c>
      <c r="B138" s="15" t="s">
        <v>143</v>
      </c>
      <c r="C138" s="7" t="s">
        <v>143</v>
      </c>
      <c r="D138" s="7" t="s">
        <v>670</v>
      </c>
      <c r="E138" s="7" t="s">
        <v>281</v>
      </c>
      <c r="F138" s="7" t="s">
        <v>451</v>
      </c>
      <c r="G138" s="7" t="s">
        <v>671</v>
      </c>
      <c r="H138" s="7" t="s">
        <v>671</v>
      </c>
      <c r="I138" s="7" t="s">
        <v>671</v>
      </c>
      <c r="J138" s="8" t="s">
        <v>678</v>
      </c>
      <c r="K138" s="8" t="s">
        <v>679</v>
      </c>
      <c r="L138" s="8" t="s">
        <v>680</v>
      </c>
      <c r="M138" s="9" t="s">
        <v>456</v>
      </c>
      <c r="N138" s="9">
        <v>100</v>
      </c>
      <c r="O138" s="9" t="s">
        <v>462</v>
      </c>
      <c r="P138" s="10">
        <v>0</v>
      </c>
      <c r="Q138" s="10">
        <v>0.13</v>
      </c>
      <c r="R138" s="51">
        <f t="shared" si="2"/>
        <v>33</v>
      </c>
      <c r="S138" s="54">
        <v>33</v>
      </c>
      <c r="T138" s="9" t="s">
        <v>457</v>
      </c>
      <c r="U138" s="7" t="s">
        <v>672</v>
      </c>
      <c r="W138"/>
      <c r="X138"/>
    </row>
    <row r="139" spans="1:28" ht="31" thickBot="1" x14ac:dyDescent="0.3">
      <c r="A139" s="46">
        <v>133686851</v>
      </c>
      <c r="B139" s="15" t="s">
        <v>4</v>
      </c>
      <c r="C139" s="7" t="s">
        <v>4</v>
      </c>
      <c r="D139" s="7" t="s">
        <v>681</v>
      </c>
      <c r="E139" s="7" t="s">
        <v>230</v>
      </c>
      <c r="F139" s="7" t="s">
        <v>451</v>
      </c>
      <c r="G139" s="7" t="s">
        <v>489</v>
      </c>
      <c r="H139" s="7" t="s">
        <v>489</v>
      </c>
      <c r="I139" s="7" t="s">
        <v>489</v>
      </c>
      <c r="J139" s="8" t="s">
        <v>491</v>
      </c>
      <c r="K139" s="8" t="s">
        <v>683</v>
      </c>
      <c r="L139" s="8" t="s">
        <v>684</v>
      </c>
      <c r="M139" s="9" t="s">
        <v>456</v>
      </c>
      <c r="N139" s="9">
        <v>100</v>
      </c>
      <c r="O139" s="9" t="s">
        <v>462</v>
      </c>
      <c r="P139" s="10">
        <v>0</v>
      </c>
      <c r="Q139" s="10">
        <v>0.1</v>
      </c>
      <c r="R139" s="51">
        <f t="shared" si="2"/>
        <v>25</v>
      </c>
      <c r="S139" s="54">
        <v>24</v>
      </c>
      <c r="T139" s="9" t="s">
        <v>457</v>
      </c>
      <c r="U139" s="7" t="s">
        <v>682</v>
      </c>
    </row>
    <row r="140" spans="1:28" ht="71" thickBot="1" x14ac:dyDescent="0.3">
      <c r="A140" s="46">
        <v>133686851</v>
      </c>
      <c r="B140" s="15" t="s">
        <v>4</v>
      </c>
      <c r="C140" s="7" t="s">
        <v>4</v>
      </c>
      <c r="D140" s="7" t="s">
        <v>681</v>
      </c>
      <c r="E140" s="7" t="s">
        <v>230</v>
      </c>
      <c r="F140" s="7" t="s">
        <v>451</v>
      </c>
      <c r="G140" s="7" t="s">
        <v>489</v>
      </c>
      <c r="H140" s="7" t="s">
        <v>489</v>
      </c>
      <c r="I140" s="7" t="s">
        <v>489</v>
      </c>
      <c r="J140" s="8" t="s">
        <v>685</v>
      </c>
      <c r="K140" s="8" t="s">
        <v>686</v>
      </c>
      <c r="L140" s="8" t="s">
        <v>687</v>
      </c>
      <c r="M140" s="9" t="s">
        <v>497</v>
      </c>
      <c r="N140" s="9">
        <v>90</v>
      </c>
      <c r="O140" s="9" t="s">
        <v>462</v>
      </c>
      <c r="P140" s="10">
        <v>0</v>
      </c>
      <c r="Q140" s="10">
        <v>0.15</v>
      </c>
      <c r="R140" s="51">
        <f t="shared" si="2"/>
        <v>38</v>
      </c>
      <c r="S140" s="54">
        <v>38</v>
      </c>
      <c r="T140" s="9" t="s">
        <v>457</v>
      </c>
      <c r="U140" s="7" t="s">
        <v>682</v>
      </c>
    </row>
    <row r="141" spans="1:28" ht="85.5" customHeight="1" thickBot="1" x14ac:dyDescent="0.4">
      <c r="A141" s="46">
        <v>133686851</v>
      </c>
      <c r="B141" s="15" t="s">
        <v>4</v>
      </c>
      <c r="C141" s="7" t="s">
        <v>4</v>
      </c>
      <c r="D141" s="7" t="s">
        <v>681</v>
      </c>
      <c r="E141" s="7" t="s">
        <v>230</v>
      </c>
      <c r="F141" s="7" t="s">
        <v>451</v>
      </c>
      <c r="G141" s="7" t="s">
        <v>489</v>
      </c>
      <c r="H141" s="7" t="s">
        <v>489</v>
      </c>
      <c r="I141" s="7" t="s">
        <v>489</v>
      </c>
      <c r="J141" s="8" t="s">
        <v>688</v>
      </c>
      <c r="K141" s="8" t="s">
        <v>689</v>
      </c>
      <c r="L141" s="8" t="s">
        <v>690</v>
      </c>
      <c r="M141" s="9" t="s">
        <v>501</v>
      </c>
      <c r="N141" s="9">
        <v>85</v>
      </c>
      <c r="O141" s="9" t="s">
        <v>462</v>
      </c>
      <c r="P141" s="10">
        <v>0</v>
      </c>
      <c r="Q141" s="10">
        <v>0.15</v>
      </c>
      <c r="R141" s="51">
        <f t="shared" si="2"/>
        <v>38</v>
      </c>
      <c r="S141" s="54">
        <v>38</v>
      </c>
      <c r="T141" s="9" t="s">
        <v>457</v>
      </c>
      <c r="U141" s="7" t="s">
        <v>682</v>
      </c>
      <c r="Z141"/>
      <c r="AA141"/>
      <c r="AB141"/>
    </row>
    <row r="142" spans="1:28" ht="33" customHeight="1" thickBot="1" x14ac:dyDescent="0.4">
      <c r="A142" s="15">
        <v>88040651</v>
      </c>
      <c r="B142" s="15" t="s">
        <v>110</v>
      </c>
      <c r="C142" s="7" t="s">
        <v>110</v>
      </c>
      <c r="D142" s="7" t="s">
        <v>848</v>
      </c>
      <c r="E142" s="7" t="s">
        <v>268</v>
      </c>
      <c r="F142" s="7" t="s">
        <v>451</v>
      </c>
      <c r="G142" s="7" t="s">
        <v>489</v>
      </c>
      <c r="H142" s="7" t="s">
        <v>489</v>
      </c>
      <c r="I142" s="7" t="s">
        <v>489</v>
      </c>
      <c r="J142" s="8" t="s">
        <v>491</v>
      </c>
      <c r="K142" s="8" t="s">
        <v>492</v>
      </c>
      <c r="L142" s="8" t="s">
        <v>514</v>
      </c>
      <c r="M142" s="9" t="s">
        <v>456</v>
      </c>
      <c r="N142" s="9">
        <v>100</v>
      </c>
      <c r="O142" s="9" t="s">
        <v>462</v>
      </c>
      <c r="P142" s="10">
        <v>0.01</v>
      </c>
      <c r="Q142" s="10">
        <v>0.15</v>
      </c>
      <c r="R142" s="51">
        <f t="shared" si="2"/>
        <v>38</v>
      </c>
      <c r="S142" s="54">
        <v>38</v>
      </c>
      <c r="T142" s="9" t="s">
        <v>457</v>
      </c>
      <c r="U142" s="7" t="s">
        <v>839</v>
      </c>
      <c r="Z142"/>
      <c r="AA142"/>
    </row>
    <row r="143" spans="1:28" ht="85.5" customHeight="1" thickBot="1" x14ac:dyDescent="0.4">
      <c r="A143" s="15">
        <v>88040651</v>
      </c>
      <c r="B143" s="15" t="s">
        <v>110</v>
      </c>
      <c r="C143" s="7" t="s">
        <v>110</v>
      </c>
      <c r="D143" s="7" t="s">
        <v>848</v>
      </c>
      <c r="E143" s="7" t="s">
        <v>268</v>
      </c>
      <c r="F143" s="7" t="s">
        <v>451</v>
      </c>
      <c r="G143" s="7" t="s">
        <v>489</v>
      </c>
      <c r="H143" s="7" t="s">
        <v>489</v>
      </c>
      <c r="I143" s="7" t="s">
        <v>489</v>
      </c>
      <c r="J143" s="8" t="s">
        <v>494</v>
      </c>
      <c r="K143" s="8" t="s">
        <v>840</v>
      </c>
      <c r="L143" s="8" t="s">
        <v>620</v>
      </c>
      <c r="M143" s="9" t="s">
        <v>497</v>
      </c>
      <c r="N143" s="9">
        <v>2</v>
      </c>
      <c r="O143" s="9" t="s">
        <v>442</v>
      </c>
      <c r="P143" s="10">
        <v>0.01</v>
      </c>
      <c r="Q143" s="10">
        <v>0.1</v>
      </c>
      <c r="R143" s="51">
        <f t="shared" si="2"/>
        <v>25</v>
      </c>
      <c r="S143" s="54">
        <v>24</v>
      </c>
      <c r="T143" s="9" t="s">
        <v>457</v>
      </c>
      <c r="U143" s="7" t="s">
        <v>839</v>
      </c>
      <c r="Z143"/>
      <c r="AA143"/>
    </row>
    <row r="144" spans="1:28" ht="61" thickBot="1" x14ac:dyDescent="0.3">
      <c r="A144" s="15">
        <v>88040651</v>
      </c>
      <c r="B144" s="15" t="s">
        <v>110</v>
      </c>
      <c r="C144" s="7" t="s">
        <v>110</v>
      </c>
      <c r="D144" s="7" t="s">
        <v>848</v>
      </c>
      <c r="E144" s="7" t="s">
        <v>268</v>
      </c>
      <c r="F144" s="7" t="s">
        <v>451</v>
      </c>
      <c r="G144" s="7" t="s">
        <v>489</v>
      </c>
      <c r="H144" s="7" t="s">
        <v>489</v>
      </c>
      <c r="I144" s="7" t="s">
        <v>489</v>
      </c>
      <c r="J144" s="8" t="s">
        <v>498</v>
      </c>
      <c r="K144" s="8" t="s">
        <v>841</v>
      </c>
      <c r="L144" s="8" t="s">
        <v>842</v>
      </c>
      <c r="M144" s="9" t="s">
        <v>497</v>
      </c>
      <c r="N144" s="9">
        <v>45</v>
      </c>
      <c r="O144" s="9" t="s">
        <v>462</v>
      </c>
      <c r="P144" s="10">
        <v>0.01</v>
      </c>
      <c r="Q144" s="10">
        <v>0.15</v>
      </c>
      <c r="R144" s="51">
        <f t="shared" si="2"/>
        <v>38</v>
      </c>
      <c r="S144" s="54">
        <v>38</v>
      </c>
      <c r="T144" s="9" t="s">
        <v>457</v>
      </c>
      <c r="U144" s="7" t="s">
        <v>839</v>
      </c>
    </row>
    <row r="145" spans="1:28" ht="33" customHeight="1" thickBot="1" x14ac:dyDescent="0.4">
      <c r="A145" s="15">
        <v>90469177</v>
      </c>
      <c r="B145" s="15" t="s">
        <v>120</v>
      </c>
      <c r="C145" s="7" t="s">
        <v>120</v>
      </c>
      <c r="D145" s="7" t="s">
        <v>898</v>
      </c>
      <c r="E145" s="7" t="s">
        <v>272</v>
      </c>
      <c r="F145" s="7" t="s">
        <v>451</v>
      </c>
      <c r="G145" s="7" t="s">
        <v>489</v>
      </c>
      <c r="H145" s="7" t="s">
        <v>489</v>
      </c>
      <c r="I145" s="7" t="s">
        <v>489</v>
      </c>
      <c r="J145" s="8" t="s">
        <v>491</v>
      </c>
      <c r="K145" s="8" t="s">
        <v>492</v>
      </c>
      <c r="L145" s="8" t="s">
        <v>514</v>
      </c>
      <c r="M145" s="9" t="s">
        <v>456</v>
      </c>
      <c r="N145" s="9">
        <v>100</v>
      </c>
      <c r="O145" s="9" t="s">
        <v>462</v>
      </c>
      <c r="P145" s="10">
        <v>0.01</v>
      </c>
      <c r="Q145" s="10">
        <v>0.15</v>
      </c>
      <c r="R145" s="51">
        <f t="shared" si="2"/>
        <v>38</v>
      </c>
      <c r="S145" s="54">
        <v>38</v>
      </c>
      <c r="T145" s="9" t="s">
        <v>457</v>
      </c>
      <c r="U145" s="7" t="s">
        <v>529</v>
      </c>
      <c r="Z145"/>
      <c r="AA145"/>
    </row>
    <row r="146" spans="1:28" ht="75.75" customHeight="1" thickBot="1" x14ac:dyDescent="0.3">
      <c r="A146" s="15">
        <v>90469177</v>
      </c>
      <c r="B146" s="15" t="s">
        <v>120</v>
      </c>
      <c r="C146" s="7" t="s">
        <v>120</v>
      </c>
      <c r="D146" s="7" t="s">
        <v>898</v>
      </c>
      <c r="E146" s="7" t="s">
        <v>272</v>
      </c>
      <c r="F146" s="7" t="s">
        <v>451</v>
      </c>
      <c r="G146" s="7" t="s">
        <v>489</v>
      </c>
      <c r="H146" s="7" t="s">
        <v>489</v>
      </c>
      <c r="I146" s="7" t="s">
        <v>489</v>
      </c>
      <c r="J146" s="8" t="s">
        <v>494</v>
      </c>
      <c r="K146" s="8" t="s">
        <v>840</v>
      </c>
      <c r="L146" s="8" t="s">
        <v>620</v>
      </c>
      <c r="M146" s="9" t="s">
        <v>497</v>
      </c>
      <c r="N146" s="9">
        <v>2</v>
      </c>
      <c r="O146" s="9" t="s">
        <v>442</v>
      </c>
      <c r="P146" s="10">
        <v>0.01</v>
      </c>
      <c r="Q146" s="10">
        <v>0.1</v>
      </c>
      <c r="R146" s="51">
        <f t="shared" si="2"/>
        <v>25</v>
      </c>
      <c r="S146" s="54">
        <v>24</v>
      </c>
      <c r="T146" s="9" t="s">
        <v>457</v>
      </c>
      <c r="U146" s="7" t="s">
        <v>529</v>
      </c>
    </row>
    <row r="147" spans="1:28" ht="65.25" customHeight="1" thickBot="1" x14ac:dyDescent="0.3">
      <c r="A147" s="15">
        <v>90469177</v>
      </c>
      <c r="B147" s="15" t="s">
        <v>120</v>
      </c>
      <c r="C147" s="7" t="s">
        <v>120</v>
      </c>
      <c r="D147" s="7" t="s">
        <v>898</v>
      </c>
      <c r="E147" s="7" t="s">
        <v>272</v>
      </c>
      <c r="F147" s="7" t="s">
        <v>451</v>
      </c>
      <c r="G147" s="7" t="s">
        <v>489</v>
      </c>
      <c r="H147" s="7" t="s">
        <v>489</v>
      </c>
      <c r="I147" s="7" t="s">
        <v>489</v>
      </c>
      <c r="J147" s="8" t="s">
        <v>498</v>
      </c>
      <c r="K147" s="8" t="s">
        <v>841</v>
      </c>
      <c r="L147" s="8" t="s">
        <v>842</v>
      </c>
      <c r="M147" s="9" t="s">
        <v>497</v>
      </c>
      <c r="N147" s="9">
        <v>45</v>
      </c>
      <c r="O147" s="9" t="s">
        <v>462</v>
      </c>
      <c r="P147" s="10">
        <v>0.01</v>
      </c>
      <c r="Q147" s="10">
        <v>0.15</v>
      </c>
      <c r="R147" s="51">
        <f t="shared" si="2"/>
        <v>38</v>
      </c>
      <c r="S147" s="54">
        <v>38</v>
      </c>
      <c r="T147" s="9" t="s">
        <v>457</v>
      </c>
      <c r="U147" s="7" t="s">
        <v>529</v>
      </c>
    </row>
    <row r="148" spans="1:28" ht="54" customHeight="1" thickBot="1" x14ac:dyDescent="0.4">
      <c r="A148" s="15">
        <v>73010977</v>
      </c>
      <c r="B148" s="15" t="s">
        <v>185</v>
      </c>
      <c r="C148" s="7" t="s">
        <v>185</v>
      </c>
      <c r="D148" s="7" t="s">
        <v>923</v>
      </c>
      <c r="E148" s="7" t="s">
        <v>450</v>
      </c>
      <c r="F148" s="7" t="s">
        <v>451</v>
      </c>
      <c r="G148" s="7" t="s">
        <v>924</v>
      </c>
      <c r="H148" s="7" t="s">
        <v>925</v>
      </c>
      <c r="I148" s="7" t="s">
        <v>345</v>
      </c>
      <c r="J148" s="8" t="s">
        <v>926</v>
      </c>
      <c r="K148" s="8" t="s">
        <v>927</v>
      </c>
      <c r="L148" s="8" t="s">
        <v>928</v>
      </c>
      <c r="M148" s="9" t="s">
        <v>456</v>
      </c>
      <c r="N148" s="9">
        <v>100</v>
      </c>
      <c r="O148" s="9" t="s">
        <v>462</v>
      </c>
      <c r="P148" s="10">
        <v>0.01</v>
      </c>
      <c r="Q148" s="10">
        <v>0.05</v>
      </c>
      <c r="R148" s="51">
        <f t="shared" si="2"/>
        <v>13</v>
      </c>
      <c r="S148" s="54">
        <v>13</v>
      </c>
      <c r="T148" s="9" t="s">
        <v>476</v>
      </c>
      <c r="U148" s="7" t="s">
        <v>458</v>
      </c>
      <c r="Z148"/>
      <c r="AA148"/>
    </row>
    <row r="149" spans="1:28" ht="33" customHeight="1" thickBot="1" x14ac:dyDescent="0.4">
      <c r="A149" s="15">
        <v>73010977</v>
      </c>
      <c r="B149" s="15" t="s">
        <v>185</v>
      </c>
      <c r="C149" s="7" t="s">
        <v>185</v>
      </c>
      <c r="D149" s="7" t="s">
        <v>923</v>
      </c>
      <c r="E149" s="7" t="s">
        <v>450</v>
      </c>
      <c r="F149" s="7" t="s">
        <v>451</v>
      </c>
      <c r="G149" s="7" t="s">
        <v>924</v>
      </c>
      <c r="H149" s="7" t="s">
        <v>925</v>
      </c>
      <c r="I149" s="7" t="s">
        <v>345</v>
      </c>
      <c r="J149" s="8" t="s">
        <v>929</v>
      </c>
      <c r="K149" s="8" t="s">
        <v>930</v>
      </c>
      <c r="L149" s="8" t="s">
        <v>931</v>
      </c>
      <c r="M149" s="9" t="s">
        <v>456</v>
      </c>
      <c r="N149" s="9">
        <v>100</v>
      </c>
      <c r="O149" s="9" t="s">
        <v>462</v>
      </c>
      <c r="P149" s="10">
        <v>0.01</v>
      </c>
      <c r="Q149" s="10">
        <v>0.3</v>
      </c>
      <c r="R149" s="51">
        <f t="shared" si="2"/>
        <v>75</v>
      </c>
      <c r="S149" s="54">
        <v>74</v>
      </c>
      <c r="T149" s="9" t="s">
        <v>476</v>
      </c>
      <c r="U149" s="7" t="s">
        <v>458</v>
      </c>
      <c r="Z149"/>
      <c r="AA149"/>
    </row>
    <row r="150" spans="1:28" ht="117" customHeight="1" thickBot="1" x14ac:dyDescent="0.4">
      <c r="A150" s="15">
        <v>73010977</v>
      </c>
      <c r="B150" s="15" t="s">
        <v>185</v>
      </c>
      <c r="C150" s="7" t="s">
        <v>185</v>
      </c>
      <c r="D150" s="7" t="s">
        <v>923</v>
      </c>
      <c r="E150" s="7" t="s">
        <v>450</v>
      </c>
      <c r="F150" s="7" t="s">
        <v>451</v>
      </c>
      <c r="G150" s="7" t="s">
        <v>924</v>
      </c>
      <c r="H150" s="7" t="s">
        <v>925</v>
      </c>
      <c r="I150" s="7" t="s">
        <v>345</v>
      </c>
      <c r="J150" s="8" t="s">
        <v>932</v>
      </c>
      <c r="K150" s="8" t="s">
        <v>933</v>
      </c>
      <c r="L150" s="8" t="s">
        <v>934</v>
      </c>
      <c r="M150" s="9" t="s">
        <v>456</v>
      </c>
      <c r="N150" s="9">
        <v>100</v>
      </c>
      <c r="O150" s="9" t="s">
        <v>462</v>
      </c>
      <c r="P150" s="10">
        <v>0.01</v>
      </c>
      <c r="Q150" s="10">
        <v>0.05</v>
      </c>
      <c r="R150" s="51">
        <f t="shared" si="2"/>
        <v>13</v>
      </c>
      <c r="S150" s="54">
        <v>13</v>
      </c>
      <c r="T150" s="9" t="s">
        <v>476</v>
      </c>
      <c r="U150" s="7" t="s">
        <v>458</v>
      </c>
      <c r="Z150"/>
      <c r="AA150"/>
    </row>
    <row r="151" spans="1:28" ht="33" customHeight="1" thickBot="1" x14ac:dyDescent="0.4">
      <c r="A151" s="15" t="s">
        <v>691</v>
      </c>
      <c r="B151" s="15" t="s">
        <v>80</v>
      </c>
      <c r="C151" s="7" t="s">
        <v>80</v>
      </c>
      <c r="D151" s="7" t="s">
        <v>692</v>
      </c>
      <c r="E151" s="7" t="s">
        <v>450</v>
      </c>
      <c r="F151" s="7" t="s">
        <v>451</v>
      </c>
      <c r="G151" s="7" t="s">
        <v>693</v>
      </c>
      <c r="H151" s="7" t="s">
        <v>693</v>
      </c>
      <c r="I151" s="7" t="s">
        <v>693</v>
      </c>
      <c r="J151" s="8" t="s">
        <v>694</v>
      </c>
      <c r="K151" s="8" t="s">
        <v>695</v>
      </c>
      <c r="L151" s="8" t="s">
        <v>696</v>
      </c>
      <c r="M151" s="9" t="s">
        <v>497</v>
      </c>
      <c r="N151" s="9">
        <v>90</v>
      </c>
      <c r="O151" s="9" t="s">
        <v>462</v>
      </c>
      <c r="P151" s="10">
        <v>0</v>
      </c>
      <c r="Q151" s="10">
        <v>0.15</v>
      </c>
      <c r="R151" s="51">
        <f t="shared" si="2"/>
        <v>38</v>
      </c>
      <c r="S151" s="54">
        <v>38</v>
      </c>
      <c r="T151" s="9" t="s">
        <v>457</v>
      </c>
      <c r="U151" s="7" t="s">
        <v>458</v>
      </c>
      <c r="Z151"/>
      <c r="AA151"/>
      <c r="AB151"/>
    </row>
    <row r="152" spans="1:28" ht="54" customHeight="1" thickBot="1" x14ac:dyDescent="0.4">
      <c r="A152" s="15" t="s">
        <v>691</v>
      </c>
      <c r="B152" s="15" t="s">
        <v>80</v>
      </c>
      <c r="C152" s="7" t="s">
        <v>80</v>
      </c>
      <c r="D152" s="7" t="s">
        <v>692</v>
      </c>
      <c r="E152" s="7" t="s">
        <v>450</v>
      </c>
      <c r="F152" s="7" t="s">
        <v>451</v>
      </c>
      <c r="G152" s="7" t="s">
        <v>693</v>
      </c>
      <c r="H152" s="7" t="s">
        <v>693</v>
      </c>
      <c r="I152" s="7" t="s">
        <v>693</v>
      </c>
      <c r="J152" s="8" t="s">
        <v>491</v>
      </c>
      <c r="K152" s="8" t="s">
        <v>697</v>
      </c>
      <c r="L152" s="8" t="s">
        <v>698</v>
      </c>
      <c r="M152" s="9" t="s">
        <v>497</v>
      </c>
      <c r="N152" s="9">
        <v>90</v>
      </c>
      <c r="O152" s="9" t="s">
        <v>442</v>
      </c>
      <c r="P152" s="10">
        <v>0</v>
      </c>
      <c r="Q152" s="10">
        <v>0.1</v>
      </c>
      <c r="R152" s="51">
        <f t="shared" si="2"/>
        <v>25</v>
      </c>
      <c r="S152" s="54">
        <v>24</v>
      </c>
      <c r="T152" s="9" t="s">
        <v>457</v>
      </c>
      <c r="U152" s="7" t="s">
        <v>458</v>
      </c>
      <c r="Z152"/>
      <c r="AA152"/>
    </row>
    <row r="153" spans="1:28" ht="64.5" customHeight="1" thickBot="1" x14ac:dyDescent="0.4">
      <c r="A153" s="15" t="s">
        <v>691</v>
      </c>
      <c r="B153" s="15" t="s">
        <v>80</v>
      </c>
      <c r="C153" s="7" t="s">
        <v>80</v>
      </c>
      <c r="D153" s="7" t="s">
        <v>692</v>
      </c>
      <c r="E153" s="7" t="s">
        <v>450</v>
      </c>
      <c r="F153" s="7" t="s">
        <v>451</v>
      </c>
      <c r="G153" s="7" t="s">
        <v>693</v>
      </c>
      <c r="H153" s="7" t="s">
        <v>693</v>
      </c>
      <c r="I153" s="7" t="s">
        <v>693</v>
      </c>
      <c r="J153" s="8" t="s">
        <v>699</v>
      </c>
      <c r="K153" s="8" t="s">
        <v>700</v>
      </c>
      <c r="L153" s="8" t="s">
        <v>701</v>
      </c>
      <c r="M153" s="9" t="s">
        <v>497</v>
      </c>
      <c r="N153" s="9">
        <v>90</v>
      </c>
      <c r="O153" s="9" t="s">
        <v>462</v>
      </c>
      <c r="P153" s="10">
        <v>0</v>
      </c>
      <c r="Q153" s="10">
        <v>0.15</v>
      </c>
      <c r="R153" s="51">
        <f t="shared" si="2"/>
        <v>38</v>
      </c>
      <c r="S153" s="54">
        <v>38</v>
      </c>
      <c r="T153" s="9" t="s">
        <v>457</v>
      </c>
      <c r="U153" s="7" t="s">
        <v>458</v>
      </c>
      <c r="Z153"/>
      <c r="AA153"/>
    </row>
    <row r="154" spans="1:28" ht="31" thickBot="1" x14ac:dyDescent="0.3">
      <c r="A154" s="15">
        <v>170859634</v>
      </c>
      <c r="B154" s="15" t="s">
        <v>198</v>
      </c>
      <c r="C154" s="7" t="s">
        <v>198</v>
      </c>
      <c r="D154" s="7" t="s">
        <v>1004</v>
      </c>
      <c r="E154" s="7" t="s">
        <v>303</v>
      </c>
      <c r="F154" s="7" t="s">
        <v>619</v>
      </c>
      <c r="G154" s="7" t="s">
        <v>1005</v>
      </c>
      <c r="H154" s="7" t="s">
        <v>904</v>
      </c>
      <c r="I154" s="7" t="s">
        <v>350</v>
      </c>
      <c r="J154" s="8" t="s">
        <v>491</v>
      </c>
      <c r="K154" s="8" t="s">
        <v>676</v>
      </c>
      <c r="L154" s="8" t="s">
        <v>1006</v>
      </c>
      <c r="M154" s="9" t="s">
        <v>456</v>
      </c>
      <c r="N154" s="9">
        <v>100</v>
      </c>
      <c r="O154" s="9" t="s">
        <v>462</v>
      </c>
      <c r="P154" s="10">
        <v>0</v>
      </c>
      <c r="Q154" s="10">
        <v>0.15</v>
      </c>
      <c r="R154" s="51">
        <f t="shared" si="2"/>
        <v>38</v>
      </c>
      <c r="S154" s="54">
        <v>38</v>
      </c>
      <c r="T154" s="9" t="s">
        <v>476</v>
      </c>
      <c r="U154" s="7" t="s">
        <v>672</v>
      </c>
    </row>
    <row r="155" spans="1:28" ht="41" thickBot="1" x14ac:dyDescent="0.3">
      <c r="A155" s="15">
        <v>170859634</v>
      </c>
      <c r="B155" s="15" t="s">
        <v>198</v>
      </c>
      <c r="C155" s="7" t="s">
        <v>198</v>
      </c>
      <c r="D155" s="7" t="s">
        <v>1004</v>
      </c>
      <c r="E155" s="7" t="s">
        <v>303</v>
      </c>
      <c r="F155" s="7" t="s">
        <v>619</v>
      </c>
      <c r="G155" s="7" t="s">
        <v>1005</v>
      </c>
      <c r="H155" s="7" t="s">
        <v>904</v>
      </c>
      <c r="I155" s="7" t="s">
        <v>350</v>
      </c>
      <c r="J155" s="8" t="s">
        <v>1007</v>
      </c>
      <c r="K155" s="8" t="s">
        <v>1008</v>
      </c>
      <c r="L155" s="8" t="s">
        <v>1009</v>
      </c>
      <c r="M155" s="9" t="s">
        <v>456</v>
      </c>
      <c r="N155" s="9">
        <v>100</v>
      </c>
      <c r="O155" s="9" t="s">
        <v>462</v>
      </c>
      <c r="P155" s="10">
        <v>0</v>
      </c>
      <c r="Q155" s="10">
        <v>0.1</v>
      </c>
      <c r="R155" s="51">
        <f t="shared" si="2"/>
        <v>25</v>
      </c>
      <c r="S155" s="54">
        <v>24</v>
      </c>
      <c r="T155" s="9" t="s">
        <v>476</v>
      </c>
      <c r="U155" s="7" t="s">
        <v>672</v>
      </c>
    </row>
    <row r="156" spans="1:28" ht="41" thickBot="1" x14ac:dyDescent="0.3">
      <c r="A156" s="15">
        <v>170859634</v>
      </c>
      <c r="B156" s="15" t="s">
        <v>198</v>
      </c>
      <c r="C156" s="7" t="s">
        <v>198</v>
      </c>
      <c r="D156" s="7" t="s">
        <v>1004</v>
      </c>
      <c r="E156" s="7" t="s">
        <v>303</v>
      </c>
      <c r="F156" s="7" t="s">
        <v>619</v>
      </c>
      <c r="G156" s="7" t="s">
        <v>1005</v>
      </c>
      <c r="H156" s="7" t="s">
        <v>904</v>
      </c>
      <c r="I156" s="7" t="s">
        <v>350</v>
      </c>
      <c r="J156" s="8" t="s">
        <v>1010</v>
      </c>
      <c r="K156" s="8" t="s">
        <v>1011</v>
      </c>
      <c r="L156" s="8" t="s">
        <v>1009</v>
      </c>
      <c r="M156" s="9" t="s">
        <v>456</v>
      </c>
      <c r="N156" s="9">
        <v>100</v>
      </c>
      <c r="O156" s="9" t="s">
        <v>462</v>
      </c>
      <c r="P156" s="10">
        <v>0</v>
      </c>
      <c r="Q156" s="10">
        <v>0.15</v>
      </c>
      <c r="R156" s="51">
        <f t="shared" si="2"/>
        <v>38</v>
      </c>
      <c r="S156" s="54">
        <v>38</v>
      </c>
      <c r="T156" s="9" t="s">
        <v>476</v>
      </c>
      <c r="U156" s="7" t="s">
        <v>672</v>
      </c>
    </row>
    <row r="157" spans="1:28" ht="31" thickBot="1" x14ac:dyDescent="0.3">
      <c r="A157" s="15">
        <v>87822109</v>
      </c>
      <c r="B157" s="15" t="s">
        <v>77</v>
      </c>
      <c r="C157" s="7" t="s">
        <v>77</v>
      </c>
      <c r="D157" s="7" t="s">
        <v>849</v>
      </c>
      <c r="E157" s="7" t="s">
        <v>256</v>
      </c>
      <c r="F157" s="7" t="s">
        <v>451</v>
      </c>
      <c r="G157" s="7" t="s">
        <v>489</v>
      </c>
      <c r="H157" s="7" t="s">
        <v>489</v>
      </c>
      <c r="I157" s="7" t="s">
        <v>489</v>
      </c>
      <c r="J157" s="8" t="s">
        <v>491</v>
      </c>
      <c r="K157" s="8" t="s">
        <v>492</v>
      </c>
      <c r="L157" s="8" t="s">
        <v>514</v>
      </c>
      <c r="M157" s="9" t="s">
        <v>456</v>
      </c>
      <c r="N157" s="9">
        <v>100</v>
      </c>
      <c r="O157" s="9" t="s">
        <v>462</v>
      </c>
      <c r="P157" s="10">
        <v>0.01</v>
      </c>
      <c r="Q157" s="10">
        <v>0.15</v>
      </c>
      <c r="R157" s="51">
        <f t="shared" si="2"/>
        <v>38</v>
      </c>
      <c r="S157" s="54">
        <v>38</v>
      </c>
      <c r="T157" s="9" t="s">
        <v>457</v>
      </c>
      <c r="U157" s="7" t="s">
        <v>839</v>
      </c>
    </row>
    <row r="158" spans="1:28" ht="41" thickBot="1" x14ac:dyDescent="0.3">
      <c r="A158" s="15">
        <v>87822109</v>
      </c>
      <c r="B158" s="15" t="s">
        <v>77</v>
      </c>
      <c r="C158" s="7" t="s">
        <v>77</v>
      </c>
      <c r="D158" s="7" t="s">
        <v>849</v>
      </c>
      <c r="E158" s="7" t="s">
        <v>256</v>
      </c>
      <c r="F158" s="7" t="s">
        <v>451</v>
      </c>
      <c r="G158" s="7" t="s">
        <v>489</v>
      </c>
      <c r="H158" s="7" t="s">
        <v>489</v>
      </c>
      <c r="I158" s="7" t="s">
        <v>489</v>
      </c>
      <c r="J158" s="8" t="s">
        <v>494</v>
      </c>
      <c r="K158" s="8" t="s">
        <v>840</v>
      </c>
      <c r="L158" s="8" t="s">
        <v>620</v>
      </c>
      <c r="M158" s="9" t="s">
        <v>497</v>
      </c>
      <c r="N158" s="9">
        <v>2</v>
      </c>
      <c r="O158" s="9" t="s">
        <v>442</v>
      </c>
      <c r="P158" s="10">
        <v>0.01</v>
      </c>
      <c r="Q158" s="10">
        <v>0.1</v>
      </c>
      <c r="R158" s="51">
        <f t="shared" si="2"/>
        <v>25</v>
      </c>
      <c r="S158" s="54">
        <v>24</v>
      </c>
      <c r="T158" s="9" t="s">
        <v>457</v>
      </c>
      <c r="U158" s="7" t="s">
        <v>839</v>
      </c>
    </row>
    <row r="159" spans="1:28" ht="61" thickBot="1" x14ac:dyDescent="0.3">
      <c r="A159" s="15">
        <v>87822109</v>
      </c>
      <c r="B159" s="15" t="s">
        <v>77</v>
      </c>
      <c r="C159" s="7" t="s">
        <v>77</v>
      </c>
      <c r="D159" s="7" t="s">
        <v>849</v>
      </c>
      <c r="E159" s="7" t="s">
        <v>256</v>
      </c>
      <c r="F159" s="7" t="s">
        <v>451</v>
      </c>
      <c r="G159" s="7" t="s">
        <v>489</v>
      </c>
      <c r="H159" s="7" t="s">
        <v>489</v>
      </c>
      <c r="I159" s="7" t="s">
        <v>489</v>
      </c>
      <c r="J159" s="8" t="s">
        <v>498</v>
      </c>
      <c r="K159" s="8" t="s">
        <v>841</v>
      </c>
      <c r="L159" s="8" t="s">
        <v>842</v>
      </c>
      <c r="M159" s="9" t="s">
        <v>497</v>
      </c>
      <c r="N159" s="9">
        <v>45</v>
      </c>
      <c r="O159" s="9" t="s">
        <v>462</v>
      </c>
      <c r="P159" s="10">
        <v>0.01</v>
      </c>
      <c r="Q159" s="10">
        <v>0.15</v>
      </c>
      <c r="R159" s="51">
        <f t="shared" si="2"/>
        <v>38</v>
      </c>
      <c r="S159" s="54">
        <v>38</v>
      </c>
      <c r="T159" s="9" t="s">
        <v>457</v>
      </c>
      <c r="U159" s="7" t="s">
        <v>839</v>
      </c>
    </row>
    <row r="160" spans="1:28" ht="91" thickBot="1" x14ac:dyDescent="0.3">
      <c r="A160" s="15">
        <v>175775528</v>
      </c>
      <c r="B160" s="15" t="s">
        <v>100</v>
      </c>
      <c r="C160" s="7" t="s">
        <v>100</v>
      </c>
      <c r="D160" s="7" t="s">
        <v>702</v>
      </c>
      <c r="E160" s="7" t="s">
        <v>264</v>
      </c>
      <c r="F160" s="7" t="s">
        <v>451</v>
      </c>
      <c r="G160" s="7" t="s">
        <v>334</v>
      </c>
      <c r="H160" s="7" t="s">
        <v>334</v>
      </c>
      <c r="I160" s="7" t="s">
        <v>334</v>
      </c>
      <c r="J160" s="8" t="s">
        <v>703</v>
      </c>
      <c r="K160" s="8" t="s">
        <v>704</v>
      </c>
      <c r="L160" s="8" t="s">
        <v>705</v>
      </c>
      <c r="M160" s="9" t="s">
        <v>590</v>
      </c>
      <c r="N160" s="9">
        <v>90</v>
      </c>
      <c r="O160" s="9" t="s">
        <v>462</v>
      </c>
      <c r="P160" s="10">
        <v>0.9</v>
      </c>
      <c r="Q160" s="10">
        <v>0.1</v>
      </c>
      <c r="R160" s="51">
        <f t="shared" si="2"/>
        <v>25</v>
      </c>
      <c r="S160" s="54">
        <v>25</v>
      </c>
      <c r="T160" s="9" t="s">
        <v>457</v>
      </c>
      <c r="U160" s="7" t="s">
        <v>551</v>
      </c>
    </row>
    <row r="161" spans="1:27" ht="111" thickBot="1" x14ac:dyDescent="0.3">
      <c r="A161" s="15">
        <v>175775528</v>
      </c>
      <c r="B161" s="15" t="s">
        <v>100</v>
      </c>
      <c r="C161" s="7" t="s">
        <v>100</v>
      </c>
      <c r="D161" s="7" t="s">
        <v>702</v>
      </c>
      <c r="E161" s="7" t="s">
        <v>264</v>
      </c>
      <c r="F161" s="7" t="s">
        <v>451</v>
      </c>
      <c r="G161" s="7" t="s">
        <v>334</v>
      </c>
      <c r="H161" s="7" t="s">
        <v>334</v>
      </c>
      <c r="I161" s="7" t="s">
        <v>334</v>
      </c>
      <c r="J161" s="8" t="s">
        <v>706</v>
      </c>
      <c r="K161" s="8" t="s">
        <v>707</v>
      </c>
      <c r="L161" s="8" t="s">
        <v>708</v>
      </c>
      <c r="M161" s="9" t="s">
        <v>590</v>
      </c>
      <c r="N161" s="9">
        <v>90</v>
      </c>
      <c r="O161" s="9" t="s">
        <v>462</v>
      </c>
      <c r="P161" s="10">
        <v>0.9</v>
      </c>
      <c r="Q161" s="10">
        <v>0.1</v>
      </c>
      <c r="R161" s="51">
        <f t="shared" si="2"/>
        <v>25</v>
      </c>
      <c r="S161" s="54">
        <v>25</v>
      </c>
      <c r="T161" s="9" t="s">
        <v>457</v>
      </c>
      <c r="U161" s="7" t="s">
        <v>551</v>
      </c>
    </row>
    <row r="162" spans="1:27" ht="75.75" customHeight="1" thickBot="1" x14ac:dyDescent="0.3">
      <c r="A162" s="15">
        <v>175775528</v>
      </c>
      <c r="B162" s="15" t="s">
        <v>100</v>
      </c>
      <c r="C162" s="7" t="s">
        <v>100</v>
      </c>
      <c r="D162" s="7" t="s">
        <v>702</v>
      </c>
      <c r="E162" s="7" t="s">
        <v>264</v>
      </c>
      <c r="F162" s="7" t="s">
        <v>451</v>
      </c>
      <c r="G162" s="7" t="s">
        <v>334</v>
      </c>
      <c r="H162" s="7" t="s">
        <v>334</v>
      </c>
      <c r="I162" s="7" t="s">
        <v>334</v>
      </c>
      <c r="J162" s="8" t="s">
        <v>709</v>
      </c>
      <c r="K162" s="8" t="s">
        <v>710</v>
      </c>
      <c r="L162" s="8" t="s">
        <v>711</v>
      </c>
      <c r="M162" s="9" t="s">
        <v>590</v>
      </c>
      <c r="N162" s="9">
        <v>90</v>
      </c>
      <c r="O162" s="9" t="s">
        <v>462</v>
      </c>
      <c r="P162" s="10">
        <v>0.9</v>
      </c>
      <c r="Q162" s="10">
        <v>0.2</v>
      </c>
      <c r="R162" s="51">
        <f t="shared" si="2"/>
        <v>50</v>
      </c>
      <c r="S162" s="54">
        <v>50</v>
      </c>
      <c r="T162" s="9" t="s">
        <v>457</v>
      </c>
      <c r="U162" s="7" t="s">
        <v>551</v>
      </c>
    </row>
    <row r="163" spans="1:27" ht="33.75" customHeight="1" thickBot="1" x14ac:dyDescent="0.3">
      <c r="A163" s="15">
        <v>95000673</v>
      </c>
      <c r="B163" s="15" t="s">
        <v>71</v>
      </c>
      <c r="C163" s="7" t="s">
        <v>71</v>
      </c>
      <c r="D163" s="7" t="s">
        <v>899</v>
      </c>
      <c r="E163" s="7" t="s">
        <v>254</v>
      </c>
      <c r="F163" s="7" t="s">
        <v>451</v>
      </c>
      <c r="G163" s="7" t="s">
        <v>489</v>
      </c>
      <c r="H163" s="7" t="s">
        <v>489</v>
      </c>
      <c r="I163" s="7" t="s">
        <v>489</v>
      </c>
      <c r="J163" s="8" t="s">
        <v>491</v>
      </c>
      <c r="K163" s="8" t="s">
        <v>492</v>
      </c>
      <c r="L163" s="8" t="s">
        <v>514</v>
      </c>
      <c r="M163" s="9" t="s">
        <v>456</v>
      </c>
      <c r="N163" s="9">
        <v>100</v>
      </c>
      <c r="O163" s="9" t="s">
        <v>462</v>
      </c>
      <c r="P163" s="10">
        <v>0.01</v>
      </c>
      <c r="Q163" s="10">
        <v>0.15</v>
      </c>
      <c r="R163" s="51">
        <f t="shared" si="2"/>
        <v>38</v>
      </c>
      <c r="S163" s="54">
        <v>38</v>
      </c>
      <c r="T163" s="9" t="s">
        <v>457</v>
      </c>
      <c r="U163" s="7" t="s">
        <v>529</v>
      </c>
    </row>
    <row r="164" spans="1:27" ht="41" thickBot="1" x14ac:dyDescent="0.3">
      <c r="A164" s="15">
        <v>95000673</v>
      </c>
      <c r="B164" s="15" t="s">
        <v>71</v>
      </c>
      <c r="C164" s="7" t="s">
        <v>71</v>
      </c>
      <c r="D164" s="7" t="s">
        <v>899</v>
      </c>
      <c r="E164" s="7" t="s">
        <v>254</v>
      </c>
      <c r="F164" s="7" t="s">
        <v>451</v>
      </c>
      <c r="G164" s="7" t="s">
        <v>489</v>
      </c>
      <c r="H164" s="7" t="s">
        <v>489</v>
      </c>
      <c r="I164" s="7" t="s">
        <v>489</v>
      </c>
      <c r="J164" s="8" t="s">
        <v>494</v>
      </c>
      <c r="K164" s="8" t="s">
        <v>840</v>
      </c>
      <c r="L164" s="8" t="s">
        <v>620</v>
      </c>
      <c r="M164" s="9" t="s">
        <v>497</v>
      </c>
      <c r="N164" s="9">
        <v>2</v>
      </c>
      <c r="O164" s="9" t="s">
        <v>442</v>
      </c>
      <c r="P164" s="10">
        <v>0.01</v>
      </c>
      <c r="Q164" s="10">
        <v>0.1</v>
      </c>
      <c r="R164" s="51">
        <f t="shared" si="2"/>
        <v>25</v>
      </c>
      <c r="S164" s="54">
        <v>24</v>
      </c>
      <c r="T164" s="9" t="s">
        <v>457</v>
      </c>
      <c r="U164" s="7" t="s">
        <v>529</v>
      </c>
    </row>
    <row r="165" spans="1:27" ht="61" thickBot="1" x14ac:dyDescent="0.3">
      <c r="A165" s="15">
        <v>95000673</v>
      </c>
      <c r="B165" s="15" t="s">
        <v>71</v>
      </c>
      <c r="C165" s="7" t="s">
        <v>71</v>
      </c>
      <c r="D165" s="7" t="s">
        <v>899</v>
      </c>
      <c r="E165" s="7" t="s">
        <v>254</v>
      </c>
      <c r="F165" s="7" t="s">
        <v>451</v>
      </c>
      <c r="G165" s="7" t="s">
        <v>489</v>
      </c>
      <c r="H165" s="7" t="s">
        <v>489</v>
      </c>
      <c r="I165" s="7" t="s">
        <v>489</v>
      </c>
      <c r="J165" s="8" t="s">
        <v>498</v>
      </c>
      <c r="K165" s="8" t="s">
        <v>841</v>
      </c>
      <c r="L165" s="8" t="s">
        <v>842</v>
      </c>
      <c r="M165" s="9" t="s">
        <v>497</v>
      </c>
      <c r="N165" s="9">
        <v>45</v>
      </c>
      <c r="O165" s="9" t="s">
        <v>462</v>
      </c>
      <c r="P165" s="10">
        <v>0.01</v>
      </c>
      <c r="Q165" s="10">
        <v>0.15</v>
      </c>
      <c r="R165" s="51">
        <f t="shared" si="2"/>
        <v>38</v>
      </c>
      <c r="S165" s="54">
        <v>38</v>
      </c>
      <c r="T165" s="9" t="s">
        <v>457</v>
      </c>
      <c r="U165" s="7" t="s">
        <v>529</v>
      </c>
    </row>
    <row r="166" spans="1:27" ht="31" thickBot="1" x14ac:dyDescent="0.3">
      <c r="A166" s="15">
        <v>102134478</v>
      </c>
      <c r="B166" s="15" t="s">
        <v>42</v>
      </c>
      <c r="C166" s="7" t="s">
        <v>42</v>
      </c>
      <c r="D166" s="7" t="s">
        <v>720</v>
      </c>
      <c r="E166" s="7" t="s">
        <v>243</v>
      </c>
      <c r="F166" s="7" t="s">
        <v>451</v>
      </c>
      <c r="G166" s="7" t="s">
        <v>489</v>
      </c>
      <c r="H166" s="7" t="s">
        <v>489</v>
      </c>
      <c r="I166" s="7" t="s">
        <v>489</v>
      </c>
      <c r="J166" s="8" t="s">
        <v>491</v>
      </c>
      <c r="K166" s="8" t="s">
        <v>492</v>
      </c>
      <c r="L166" s="8" t="s">
        <v>493</v>
      </c>
      <c r="M166" s="9" t="s">
        <v>456</v>
      </c>
      <c r="N166" s="9">
        <v>100</v>
      </c>
      <c r="O166" s="9" t="s">
        <v>462</v>
      </c>
      <c r="P166" s="10">
        <v>0</v>
      </c>
      <c r="Q166" s="10">
        <v>0.1</v>
      </c>
      <c r="R166" s="51">
        <f t="shared" si="2"/>
        <v>25</v>
      </c>
      <c r="S166" s="54">
        <v>24</v>
      </c>
      <c r="T166" s="9" t="s">
        <v>457</v>
      </c>
      <c r="U166" s="7" t="s">
        <v>682</v>
      </c>
    </row>
    <row r="167" spans="1:27" ht="71" thickBot="1" x14ac:dyDescent="0.3">
      <c r="A167" s="15">
        <v>102134478</v>
      </c>
      <c r="B167" s="15" t="s">
        <v>42</v>
      </c>
      <c r="C167" s="7" t="s">
        <v>42</v>
      </c>
      <c r="D167" s="7" t="s">
        <v>720</v>
      </c>
      <c r="E167" s="7" t="s">
        <v>243</v>
      </c>
      <c r="F167" s="7" t="s">
        <v>451</v>
      </c>
      <c r="G167" s="7" t="s">
        <v>489</v>
      </c>
      <c r="H167" s="7" t="s">
        <v>489</v>
      </c>
      <c r="I167" s="7" t="s">
        <v>489</v>
      </c>
      <c r="J167" s="8" t="s">
        <v>494</v>
      </c>
      <c r="K167" s="8" t="s">
        <v>495</v>
      </c>
      <c r="L167" s="8" t="s">
        <v>496</v>
      </c>
      <c r="M167" s="9" t="s">
        <v>497</v>
      </c>
      <c r="N167" s="9">
        <v>90</v>
      </c>
      <c r="O167" s="9" t="s">
        <v>462</v>
      </c>
      <c r="P167" s="10">
        <v>0</v>
      </c>
      <c r="Q167" s="10">
        <v>0.15</v>
      </c>
      <c r="R167" s="51">
        <f t="shared" si="2"/>
        <v>38</v>
      </c>
      <c r="S167" s="54">
        <v>38</v>
      </c>
      <c r="T167" s="9" t="s">
        <v>457</v>
      </c>
      <c r="U167" s="7" t="s">
        <v>682</v>
      </c>
    </row>
    <row r="168" spans="1:27" ht="71" thickBot="1" x14ac:dyDescent="0.3">
      <c r="A168" s="15">
        <v>102134478</v>
      </c>
      <c r="B168" s="15" t="s">
        <v>42</v>
      </c>
      <c r="C168" s="7" t="s">
        <v>42</v>
      </c>
      <c r="D168" s="7" t="s">
        <v>720</v>
      </c>
      <c r="E168" s="7" t="s">
        <v>243</v>
      </c>
      <c r="F168" s="7" t="s">
        <v>451</v>
      </c>
      <c r="G168" s="7" t="s">
        <v>489</v>
      </c>
      <c r="H168" s="7" t="s">
        <v>489</v>
      </c>
      <c r="I168" s="7" t="s">
        <v>489</v>
      </c>
      <c r="J168" s="8" t="s">
        <v>498</v>
      </c>
      <c r="K168" s="8" t="s">
        <v>499</v>
      </c>
      <c r="L168" s="8" t="s">
        <v>500</v>
      </c>
      <c r="M168" s="9" t="s">
        <v>501</v>
      </c>
      <c r="N168" s="9">
        <v>85</v>
      </c>
      <c r="O168" s="9" t="s">
        <v>462</v>
      </c>
      <c r="P168" s="10">
        <v>0</v>
      </c>
      <c r="Q168" s="10">
        <v>0.15</v>
      </c>
      <c r="R168" s="51">
        <f t="shared" si="2"/>
        <v>38</v>
      </c>
      <c r="S168" s="54">
        <v>38</v>
      </c>
      <c r="T168" s="9" t="s">
        <v>457</v>
      </c>
      <c r="U168" s="7" t="s">
        <v>682</v>
      </c>
    </row>
    <row r="169" spans="1:27" ht="51" thickBot="1" x14ac:dyDescent="0.3">
      <c r="A169" s="15">
        <v>184656981</v>
      </c>
      <c r="B169" s="15" t="s">
        <v>145</v>
      </c>
      <c r="C169" s="7" t="s">
        <v>145</v>
      </c>
      <c r="D169" s="7" t="s">
        <v>1080</v>
      </c>
      <c r="E169" s="7" t="s">
        <v>450</v>
      </c>
      <c r="F169" s="7" t="s">
        <v>451</v>
      </c>
      <c r="G169" s="7" t="s">
        <v>327</v>
      </c>
      <c r="H169" s="7" t="s">
        <v>327</v>
      </c>
      <c r="I169" s="7" t="s">
        <v>327</v>
      </c>
      <c r="J169" s="8" t="s">
        <v>1053</v>
      </c>
      <c r="K169" s="8" t="s">
        <v>1081</v>
      </c>
      <c r="L169" s="8" t="s">
        <v>1082</v>
      </c>
      <c r="M169" s="9" t="s">
        <v>497</v>
      </c>
      <c r="N169" s="9">
        <v>1894370000</v>
      </c>
      <c r="O169" s="9" t="s">
        <v>442</v>
      </c>
      <c r="P169" s="10">
        <v>1</v>
      </c>
      <c r="Q169" s="10">
        <v>0.15</v>
      </c>
      <c r="R169" s="51">
        <f t="shared" si="2"/>
        <v>38</v>
      </c>
      <c r="S169" s="54">
        <v>38</v>
      </c>
      <c r="T169" s="9" t="s">
        <v>476</v>
      </c>
      <c r="U169" s="7" t="s">
        <v>458</v>
      </c>
    </row>
    <row r="170" spans="1:27" ht="21" thickBot="1" x14ac:dyDescent="0.3">
      <c r="A170" s="15">
        <v>184656981</v>
      </c>
      <c r="B170" s="15" t="s">
        <v>145</v>
      </c>
      <c r="C170" s="7" t="s">
        <v>145</v>
      </c>
      <c r="D170" s="7" t="s">
        <v>1080</v>
      </c>
      <c r="E170" s="7" t="s">
        <v>450</v>
      </c>
      <c r="F170" s="7" t="s">
        <v>451</v>
      </c>
      <c r="G170" s="7" t="s">
        <v>327</v>
      </c>
      <c r="H170" s="7" t="s">
        <v>327</v>
      </c>
      <c r="I170" s="7" t="s">
        <v>327</v>
      </c>
      <c r="J170" s="8" t="s">
        <v>769</v>
      </c>
      <c r="K170" s="8" t="s">
        <v>676</v>
      </c>
      <c r="L170" s="8" t="s">
        <v>1083</v>
      </c>
      <c r="M170" s="9" t="s">
        <v>456</v>
      </c>
      <c r="N170" s="9">
        <v>100</v>
      </c>
      <c r="O170" s="9" t="s">
        <v>462</v>
      </c>
      <c r="P170" s="10">
        <v>1</v>
      </c>
      <c r="Q170" s="10">
        <v>0.1</v>
      </c>
      <c r="R170" s="51">
        <f t="shared" si="2"/>
        <v>25</v>
      </c>
      <c r="S170" s="54">
        <v>24</v>
      </c>
      <c r="T170" s="9" t="s">
        <v>476</v>
      </c>
      <c r="U170" s="7" t="s">
        <v>458</v>
      </c>
    </row>
    <row r="171" spans="1:27" ht="41" thickBot="1" x14ac:dyDescent="0.3">
      <c r="A171" s="15">
        <v>184656981</v>
      </c>
      <c r="B171" s="15" t="s">
        <v>145</v>
      </c>
      <c r="C171" s="7" t="s">
        <v>145</v>
      </c>
      <c r="D171" s="7" t="s">
        <v>1080</v>
      </c>
      <c r="E171" s="7" t="s">
        <v>450</v>
      </c>
      <c r="F171" s="7" t="s">
        <v>451</v>
      </c>
      <c r="G171" s="7" t="s">
        <v>327</v>
      </c>
      <c r="H171" s="7" t="s">
        <v>327</v>
      </c>
      <c r="I171" s="7" t="s">
        <v>327</v>
      </c>
      <c r="J171" s="8" t="s">
        <v>1057</v>
      </c>
      <c r="K171" s="8" t="s">
        <v>716</v>
      </c>
      <c r="L171" s="8" t="s">
        <v>1084</v>
      </c>
      <c r="M171" s="9" t="s">
        <v>456</v>
      </c>
      <c r="N171" s="9">
        <v>100</v>
      </c>
      <c r="O171" s="9" t="s">
        <v>462</v>
      </c>
      <c r="P171" s="10">
        <v>1</v>
      </c>
      <c r="Q171" s="10">
        <v>0.15</v>
      </c>
      <c r="R171" s="51">
        <f t="shared" si="2"/>
        <v>38</v>
      </c>
      <c r="S171" s="54">
        <v>38</v>
      </c>
      <c r="T171" s="9" t="s">
        <v>476</v>
      </c>
      <c r="U171" s="7" t="s">
        <v>458</v>
      </c>
    </row>
    <row r="172" spans="1:27" ht="31" thickBot="1" x14ac:dyDescent="0.3">
      <c r="A172" s="15">
        <v>104489575</v>
      </c>
      <c r="B172" s="15" t="s">
        <v>64</v>
      </c>
      <c r="C172" s="7" t="s">
        <v>64</v>
      </c>
      <c r="D172" s="7" t="s">
        <v>721</v>
      </c>
      <c r="E172" s="7" t="s">
        <v>251</v>
      </c>
      <c r="F172" s="7" t="s">
        <v>451</v>
      </c>
      <c r="G172" s="7" t="s">
        <v>489</v>
      </c>
      <c r="H172" s="7" t="s">
        <v>489</v>
      </c>
      <c r="I172" s="7" t="s">
        <v>489</v>
      </c>
      <c r="J172" s="8" t="s">
        <v>491</v>
      </c>
      <c r="K172" s="8" t="s">
        <v>492</v>
      </c>
      <c r="L172" s="8" t="s">
        <v>493</v>
      </c>
      <c r="M172" s="9" t="s">
        <v>456</v>
      </c>
      <c r="N172" s="9">
        <v>100</v>
      </c>
      <c r="O172" s="9" t="s">
        <v>462</v>
      </c>
      <c r="P172" s="10">
        <v>0</v>
      </c>
      <c r="Q172" s="10">
        <v>0.15</v>
      </c>
      <c r="R172" s="51">
        <f t="shared" si="2"/>
        <v>38</v>
      </c>
      <c r="S172" s="54">
        <v>38</v>
      </c>
      <c r="T172" s="9" t="s">
        <v>457</v>
      </c>
      <c r="U172" s="7" t="s">
        <v>490</v>
      </c>
    </row>
    <row r="173" spans="1:27" ht="71" thickBot="1" x14ac:dyDescent="0.3">
      <c r="A173" s="15">
        <v>104489575</v>
      </c>
      <c r="B173" s="15" t="s">
        <v>64</v>
      </c>
      <c r="C173" s="7" t="s">
        <v>64</v>
      </c>
      <c r="D173" s="7" t="s">
        <v>721</v>
      </c>
      <c r="E173" s="7" t="s">
        <v>251</v>
      </c>
      <c r="F173" s="7" t="s">
        <v>451</v>
      </c>
      <c r="G173" s="7" t="s">
        <v>489</v>
      </c>
      <c r="H173" s="7" t="s">
        <v>489</v>
      </c>
      <c r="I173" s="7" t="s">
        <v>489</v>
      </c>
      <c r="J173" s="8" t="s">
        <v>494</v>
      </c>
      <c r="K173" s="8" t="s">
        <v>495</v>
      </c>
      <c r="L173" s="8" t="s">
        <v>496</v>
      </c>
      <c r="M173" s="9" t="s">
        <v>497</v>
      </c>
      <c r="N173" s="9">
        <v>90</v>
      </c>
      <c r="O173" s="9" t="s">
        <v>462</v>
      </c>
      <c r="P173" s="10">
        <v>0</v>
      </c>
      <c r="Q173" s="10">
        <v>0.1</v>
      </c>
      <c r="R173" s="51">
        <f t="shared" si="2"/>
        <v>25</v>
      </c>
      <c r="S173" s="54">
        <v>24</v>
      </c>
      <c r="T173" s="9" t="s">
        <v>457</v>
      </c>
      <c r="U173" s="7" t="s">
        <v>490</v>
      </c>
    </row>
    <row r="174" spans="1:27" ht="72" thickBot="1" x14ac:dyDescent="0.4">
      <c r="A174" s="15">
        <v>104489575</v>
      </c>
      <c r="B174" s="15" t="s">
        <v>64</v>
      </c>
      <c r="C174" s="7" t="s">
        <v>64</v>
      </c>
      <c r="D174" s="7" t="s">
        <v>721</v>
      </c>
      <c r="E174" s="7" t="s">
        <v>251</v>
      </c>
      <c r="F174" s="7" t="s">
        <v>451</v>
      </c>
      <c r="G174" s="7" t="s">
        <v>489</v>
      </c>
      <c r="H174" s="7" t="s">
        <v>489</v>
      </c>
      <c r="I174" s="7" t="s">
        <v>489</v>
      </c>
      <c r="J174" s="8" t="s">
        <v>498</v>
      </c>
      <c r="K174" s="8" t="s">
        <v>499</v>
      </c>
      <c r="L174" s="8" t="s">
        <v>722</v>
      </c>
      <c r="M174" s="9" t="s">
        <v>501</v>
      </c>
      <c r="N174" s="9">
        <v>85</v>
      </c>
      <c r="O174" s="9" t="s">
        <v>462</v>
      </c>
      <c r="P174" s="10">
        <v>0</v>
      </c>
      <c r="Q174" s="10">
        <v>0.15</v>
      </c>
      <c r="R174" s="51">
        <f t="shared" si="2"/>
        <v>38</v>
      </c>
      <c r="S174" s="54">
        <v>38</v>
      </c>
      <c r="T174" s="9" t="s">
        <v>457</v>
      </c>
      <c r="U174" s="7" t="s">
        <v>490</v>
      </c>
      <c r="Z174"/>
      <c r="AA174"/>
    </row>
    <row r="175" spans="1:27" ht="33.75" customHeight="1" thickBot="1" x14ac:dyDescent="0.3">
      <c r="A175" s="15">
        <v>186376927</v>
      </c>
      <c r="B175" s="15" t="s">
        <v>207</v>
      </c>
      <c r="C175" s="7" t="s">
        <v>1012</v>
      </c>
      <c r="D175" s="7" t="s">
        <v>1013</v>
      </c>
      <c r="E175" s="7" t="s">
        <v>307</v>
      </c>
      <c r="F175" s="7" t="s">
        <v>619</v>
      </c>
      <c r="G175" s="7" t="s">
        <v>769</v>
      </c>
      <c r="H175" s="7" t="s">
        <v>904</v>
      </c>
      <c r="I175" s="7" t="s">
        <v>352</v>
      </c>
      <c r="J175" s="8" t="s">
        <v>1015</v>
      </c>
      <c r="K175" s="8" t="s">
        <v>1016</v>
      </c>
      <c r="L175" s="8" t="s">
        <v>1017</v>
      </c>
      <c r="M175" s="9" t="s">
        <v>663</v>
      </c>
      <c r="N175" s="9">
        <v>100</v>
      </c>
      <c r="O175" s="9" t="s">
        <v>442</v>
      </c>
      <c r="P175" s="10">
        <v>0</v>
      </c>
      <c r="Q175" s="10">
        <v>0.1</v>
      </c>
      <c r="R175" s="51">
        <f t="shared" si="2"/>
        <v>25</v>
      </c>
      <c r="S175" s="54">
        <v>25</v>
      </c>
      <c r="T175" s="9" t="s">
        <v>457</v>
      </c>
      <c r="U175" s="7" t="s">
        <v>1014</v>
      </c>
    </row>
    <row r="176" spans="1:27" ht="33.75" customHeight="1" thickBot="1" x14ac:dyDescent="0.3">
      <c r="A176" s="15">
        <v>186376927</v>
      </c>
      <c r="B176" s="15" t="s">
        <v>207</v>
      </c>
      <c r="C176" s="7" t="s">
        <v>1012</v>
      </c>
      <c r="D176" s="7" t="s">
        <v>1013</v>
      </c>
      <c r="E176" s="7" t="s">
        <v>307</v>
      </c>
      <c r="F176" s="7" t="s">
        <v>619</v>
      </c>
      <c r="G176" s="7" t="s">
        <v>769</v>
      </c>
      <c r="H176" s="7" t="s">
        <v>904</v>
      </c>
      <c r="I176" s="7" t="s">
        <v>352</v>
      </c>
      <c r="J176" s="8" t="s">
        <v>664</v>
      </c>
      <c r="K176" s="8" t="s">
        <v>1018</v>
      </c>
      <c r="L176" s="8" t="s">
        <v>1019</v>
      </c>
      <c r="M176" s="9" t="s">
        <v>663</v>
      </c>
      <c r="N176" s="9">
        <v>100</v>
      </c>
      <c r="O176" s="9" t="s">
        <v>442</v>
      </c>
      <c r="P176" s="10">
        <v>0</v>
      </c>
      <c r="Q176" s="10">
        <v>0.1</v>
      </c>
      <c r="R176" s="51">
        <f t="shared" si="2"/>
        <v>25</v>
      </c>
      <c r="S176" s="54">
        <v>25</v>
      </c>
      <c r="T176" s="9" t="s">
        <v>457</v>
      </c>
      <c r="U176" s="7" t="s">
        <v>1014</v>
      </c>
    </row>
    <row r="177" spans="1:28" ht="23.25" customHeight="1" thickBot="1" x14ac:dyDescent="0.3">
      <c r="A177" s="15">
        <v>186376927</v>
      </c>
      <c r="B177" s="15" t="s">
        <v>207</v>
      </c>
      <c r="C177" s="7" t="s">
        <v>1012</v>
      </c>
      <c r="D177" s="7" t="s">
        <v>1013</v>
      </c>
      <c r="E177" s="7" t="s">
        <v>307</v>
      </c>
      <c r="F177" s="7" t="s">
        <v>619</v>
      </c>
      <c r="G177" s="7" t="s">
        <v>769</v>
      </c>
      <c r="H177" s="7" t="s">
        <v>904</v>
      </c>
      <c r="I177" s="7" t="s">
        <v>352</v>
      </c>
      <c r="J177" s="8" t="s">
        <v>1020</v>
      </c>
      <c r="K177" s="8" t="s">
        <v>1021</v>
      </c>
      <c r="L177" s="8" t="s">
        <v>669</v>
      </c>
      <c r="M177" s="9" t="s">
        <v>663</v>
      </c>
      <c r="N177" s="9">
        <v>100</v>
      </c>
      <c r="O177" s="9" t="s">
        <v>442</v>
      </c>
      <c r="P177" s="10">
        <v>0</v>
      </c>
      <c r="Q177" s="10">
        <v>0.2</v>
      </c>
      <c r="R177" s="51">
        <f t="shared" si="2"/>
        <v>50</v>
      </c>
      <c r="S177" s="54">
        <v>50</v>
      </c>
      <c r="T177" s="9" t="s">
        <v>457</v>
      </c>
      <c r="U177" s="7" t="s">
        <v>1014</v>
      </c>
    </row>
    <row r="178" spans="1:28" ht="54.75" customHeight="1" thickBot="1" x14ac:dyDescent="0.3">
      <c r="A178" s="15">
        <v>155361352</v>
      </c>
      <c r="B178" s="15" t="s">
        <v>83</v>
      </c>
      <c r="C178" s="7" t="s">
        <v>83</v>
      </c>
      <c r="D178" s="7" t="s">
        <v>1095</v>
      </c>
      <c r="E178" s="7" t="s">
        <v>258</v>
      </c>
      <c r="F178" s="7" t="s">
        <v>451</v>
      </c>
      <c r="G178" s="7" t="s">
        <v>330</v>
      </c>
      <c r="H178" s="7" t="s">
        <v>330</v>
      </c>
      <c r="I178" s="7" t="s">
        <v>330</v>
      </c>
      <c r="J178" s="8" t="s">
        <v>1060</v>
      </c>
      <c r="K178" s="8" t="s">
        <v>1096</v>
      </c>
      <c r="L178" s="8" t="s">
        <v>1062</v>
      </c>
      <c r="M178" s="9" t="s">
        <v>456</v>
      </c>
      <c r="N178" s="9">
        <v>40</v>
      </c>
      <c r="O178" s="9" t="s">
        <v>442</v>
      </c>
      <c r="P178" s="10">
        <v>0</v>
      </c>
      <c r="Q178" s="10">
        <v>0.1</v>
      </c>
      <c r="R178" s="51">
        <f t="shared" si="2"/>
        <v>25</v>
      </c>
      <c r="S178" s="54">
        <v>25</v>
      </c>
      <c r="T178" s="9" t="s">
        <v>457</v>
      </c>
      <c r="U178" s="7" t="s">
        <v>458</v>
      </c>
    </row>
    <row r="179" spans="1:28" ht="44.25" customHeight="1" thickBot="1" x14ac:dyDescent="0.3">
      <c r="A179" s="15">
        <v>155361352</v>
      </c>
      <c r="B179" s="15" t="s">
        <v>83</v>
      </c>
      <c r="C179" s="7" t="s">
        <v>83</v>
      </c>
      <c r="D179" s="7" t="s">
        <v>1095</v>
      </c>
      <c r="E179" s="7" t="s">
        <v>258</v>
      </c>
      <c r="F179" s="7" t="s">
        <v>451</v>
      </c>
      <c r="G179" s="7" t="s">
        <v>330</v>
      </c>
      <c r="H179" s="7" t="s">
        <v>330</v>
      </c>
      <c r="I179" s="7" t="s">
        <v>330</v>
      </c>
      <c r="J179" s="8" t="s">
        <v>1097</v>
      </c>
      <c r="K179" s="8" t="s">
        <v>1098</v>
      </c>
      <c r="L179" s="8" t="s">
        <v>1099</v>
      </c>
      <c r="M179" s="9" t="s">
        <v>456</v>
      </c>
      <c r="N179" s="9">
        <v>40</v>
      </c>
      <c r="O179" s="9" t="s">
        <v>442</v>
      </c>
      <c r="P179" s="10">
        <v>0</v>
      </c>
      <c r="Q179" s="10">
        <v>0.2</v>
      </c>
      <c r="R179" s="51">
        <f t="shared" si="2"/>
        <v>50</v>
      </c>
      <c r="S179" s="54">
        <v>50</v>
      </c>
      <c r="T179" s="9" t="s">
        <v>457</v>
      </c>
      <c r="U179" s="7" t="s">
        <v>458</v>
      </c>
    </row>
    <row r="180" spans="1:28" ht="33.75" customHeight="1" thickBot="1" x14ac:dyDescent="0.3">
      <c r="A180" s="15">
        <v>155361352</v>
      </c>
      <c r="B180" s="15" t="s">
        <v>83</v>
      </c>
      <c r="C180" s="7" t="s">
        <v>83</v>
      </c>
      <c r="D180" s="7" t="s">
        <v>1095</v>
      </c>
      <c r="E180" s="7" t="s">
        <v>258</v>
      </c>
      <c r="F180" s="7" t="s">
        <v>451</v>
      </c>
      <c r="G180" s="7" t="s">
        <v>330</v>
      </c>
      <c r="H180" s="7" t="s">
        <v>330</v>
      </c>
      <c r="I180" s="7" t="s">
        <v>330</v>
      </c>
      <c r="J180" s="8" t="s">
        <v>1100</v>
      </c>
      <c r="K180" s="8" t="s">
        <v>1101</v>
      </c>
      <c r="L180" s="8" t="s">
        <v>1102</v>
      </c>
      <c r="M180" s="9" t="s">
        <v>456</v>
      </c>
      <c r="N180" s="9">
        <v>40</v>
      </c>
      <c r="O180" s="9" t="s">
        <v>462</v>
      </c>
      <c r="P180" s="10">
        <v>0</v>
      </c>
      <c r="Q180" s="10">
        <v>0.1</v>
      </c>
      <c r="R180" s="51">
        <f t="shared" si="2"/>
        <v>25</v>
      </c>
      <c r="S180" s="54">
        <v>25</v>
      </c>
      <c r="T180" s="9" t="s">
        <v>457</v>
      </c>
      <c r="U180" s="7" t="s">
        <v>458</v>
      </c>
    </row>
    <row r="181" spans="1:28" ht="22" thickBot="1" x14ac:dyDescent="0.4">
      <c r="A181" s="15">
        <v>118295633</v>
      </c>
      <c r="B181" s="15" t="s">
        <v>21</v>
      </c>
      <c r="C181" s="7" t="s">
        <v>21</v>
      </c>
      <c r="D181" s="7" t="s">
        <v>723</v>
      </c>
      <c r="E181" s="7" t="s">
        <v>450</v>
      </c>
      <c r="F181" s="7" t="s">
        <v>451</v>
      </c>
      <c r="G181" s="7" t="s">
        <v>724</v>
      </c>
      <c r="H181" s="7" t="s">
        <v>724</v>
      </c>
      <c r="I181" s="7" t="s">
        <v>724</v>
      </c>
      <c r="J181" s="8" t="s">
        <v>725</v>
      </c>
      <c r="K181" s="8" t="s">
        <v>726</v>
      </c>
      <c r="L181" s="8" t="s">
        <v>727</v>
      </c>
      <c r="M181" s="9" t="s">
        <v>456</v>
      </c>
      <c r="N181" s="9">
        <v>100</v>
      </c>
      <c r="O181" s="9" t="s">
        <v>442</v>
      </c>
      <c r="P181" s="10">
        <v>0</v>
      </c>
      <c r="Q181" s="10">
        <v>0.15</v>
      </c>
      <c r="R181" s="51">
        <f t="shared" si="2"/>
        <v>38</v>
      </c>
      <c r="S181" s="54">
        <v>38</v>
      </c>
      <c r="T181" s="9" t="s">
        <v>457</v>
      </c>
      <c r="U181" s="7" t="s">
        <v>458</v>
      </c>
      <c r="Z181"/>
      <c r="AA181"/>
    </row>
    <row r="182" spans="1:28" ht="32" thickBot="1" x14ac:dyDescent="0.4">
      <c r="A182" s="15">
        <v>118295633</v>
      </c>
      <c r="B182" s="15" t="s">
        <v>21</v>
      </c>
      <c r="C182" s="7" t="s">
        <v>21</v>
      </c>
      <c r="D182" s="7" t="s">
        <v>723</v>
      </c>
      <c r="E182" s="7" t="s">
        <v>450</v>
      </c>
      <c r="F182" s="7" t="s">
        <v>451</v>
      </c>
      <c r="G182" s="7" t="s">
        <v>724</v>
      </c>
      <c r="H182" s="7" t="s">
        <v>724</v>
      </c>
      <c r="I182" s="7" t="s">
        <v>724</v>
      </c>
      <c r="J182" s="8" t="s">
        <v>728</v>
      </c>
      <c r="K182" s="8" t="s">
        <v>729</v>
      </c>
      <c r="L182" s="8" t="s">
        <v>730</v>
      </c>
      <c r="M182" s="9" t="s">
        <v>456</v>
      </c>
      <c r="N182" s="9">
        <v>100</v>
      </c>
      <c r="O182" s="9" t="s">
        <v>442</v>
      </c>
      <c r="P182" s="10">
        <v>0</v>
      </c>
      <c r="Q182" s="10">
        <v>0.1</v>
      </c>
      <c r="R182" s="51">
        <f t="shared" si="2"/>
        <v>25</v>
      </c>
      <c r="S182" s="54">
        <v>24</v>
      </c>
      <c r="T182" s="9" t="s">
        <v>457</v>
      </c>
      <c r="U182" s="7" t="s">
        <v>458</v>
      </c>
      <c r="Z182"/>
      <c r="AA182"/>
      <c r="AB182"/>
    </row>
    <row r="183" spans="1:28" ht="32" thickBot="1" x14ac:dyDescent="0.4">
      <c r="A183" s="15">
        <v>118295633</v>
      </c>
      <c r="B183" s="15" t="s">
        <v>21</v>
      </c>
      <c r="C183" s="7" t="s">
        <v>21</v>
      </c>
      <c r="D183" s="7" t="s">
        <v>723</v>
      </c>
      <c r="E183" s="7" t="s">
        <v>450</v>
      </c>
      <c r="F183" s="7" t="s">
        <v>451</v>
      </c>
      <c r="G183" s="7" t="s">
        <v>724</v>
      </c>
      <c r="H183" s="7" t="s">
        <v>724</v>
      </c>
      <c r="I183" s="7" t="s">
        <v>724</v>
      </c>
      <c r="J183" s="8" t="s">
        <v>731</v>
      </c>
      <c r="K183" s="8" t="s">
        <v>732</v>
      </c>
      <c r="L183" s="8" t="s">
        <v>733</v>
      </c>
      <c r="M183" s="9" t="s">
        <v>456</v>
      </c>
      <c r="N183" s="9">
        <v>100</v>
      </c>
      <c r="O183" s="9" t="s">
        <v>442</v>
      </c>
      <c r="P183" s="10">
        <v>0</v>
      </c>
      <c r="Q183" s="10">
        <v>0.15</v>
      </c>
      <c r="R183" s="51">
        <f t="shared" si="2"/>
        <v>38</v>
      </c>
      <c r="S183" s="54">
        <v>38</v>
      </c>
      <c r="T183" s="9" t="s">
        <v>457</v>
      </c>
      <c r="U183" s="7" t="s">
        <v>458</v>
      </c>
      <c r="Z183"/>
      <c r="AA183"/>
      <c r="AB183"/>
    </row>
    <row r="184" spans="1:28" ht="32" thickBot="1" x14ac:dyDescent="0.4">
      <c r="A184" s="15">
        <v>136857053</v>
      </c>
      <c r="B184" s="15" t="s">
        <v>6</v>
      </c>
      <c r="C184" s="7" t="s">
        <v>6</v>
      </c>
      <c r="D184" s="7" t="s">
        <v>734</v>
      </c>
      <c r="E184" s="7" t="s">
        <v>231</v>
      </c>
      <c r="F184" s="7" t="s">
        <v>451</v>
      </c>
      <c r="G184" s="7" t="s">
        <v>489</v>
      </c>
      <c r="H184" s="7" t="s">
        <v>489</v>
      </c>
      <c r="I184" s="7" t="s">
        <v>489</v>
      </c>
      <c r="J184" s="8" t="s">
        <v>735</v>
      </c>
      <c r="K184" s="8" t="s">
        <v>736</v>
      </c>
      <c r="L184" s="8" t="s">
        <v>737</v>
      </c>
      <c r="M184" s="9" t="s">
        <v>456</v>
      </c>
      <c r="N184" s="9">
        <v>100</v>
      </c>
      <c r="O184" s="9" t="s">
        <v>462</v>
      </c>
      <c r="P184" s="10">
        <v>0</v>
      </c>
      <c r="Q184" s="10">
        <v>0.15</v>
      </c>
      <c r="R184" s="51">
        <f t="shared" si="2"/>
        <v>38</v>
      </c>
      <c r="S184" s="54">
        <v>38</v>
      </c>
      <c r="T184" s="9" t="s">
        <v>457</v>
      </c>
      <c r="U184" s="7" t="s">
        <v>490</v>
      </c>
      <c r="Z184"/>
      <c r="AA184"/>
    </row>
    <row r="185" spans="1:28" ht="62" thickBot="1" x14ac:dyDescent="0.4">
      <c r="A185" s="15">
        <v>136857053</v>
      </c>
      <c r="B185" s="15" t="s">
        <v>6</v>
      </c>
      <c r="C185" s="7" t="s">
        <v>6</v>
      </c>
      <c r="D185" s="7" t="s">
        <v>734</v>
      </c>
      <c r="E185" s="7" t="s">
        <v>231</v>
      </c>
      <c r="F185" s="7" t="s">
        <v>451</v>
      </c>
      <c r="G185" s="7" t="s">
        <v>489</v>
      </c>
      <c r="H185" s="7" t="s">
        <v>489</v>
      </c>
      <c r="I185" s="7" t="s">
        <v>489</v>
      </c>
      <c r="J185" s="8" t="s">
        <v>738</v>
      </c>
      <c r="K185" s="8" t="s">
        <v>739</v>
      </c>
      <c r="L185" s="8" t="s">
        <v>740</v>
      </c>
      <c r="M185" s="9" t="s">
        <v>497</v>
      </c>
      <c r="N185" s="9">
        <v>90</v>
      </c>
      <c r="O185" s="9" t="s">
        <v>462</v>
      </c>
      <c r="P185" s="10">
        <v>0</v>
      </c>
      <c r="Q185" s="10">
        <v>0.1</v>
      </c>
      <c r="R185" s="51">
        <f t="shared" si="2"/>
        <v>25</v>
      </c>
      <c r="S185" s="54">
        <v>24</v>
      </c>
      <c r="T185" s="9" t="s">
        <v>457</v>
      </c>
      <c r="U185" s="7" t="s">
        <v>490</v>
      </c>
      <c r="Z185"/>
      <c r="AA185"/>
    </row>
    <row r="186" spans="1:28" ht="72" thickBot="1" x14ac:dyDescent="0.4">
      <c r="A186" s="15">
        <v>136857053</v>
      </c>
      <c r="B186" s="15" t="s">
        <v>6</v>
      </c>
      <c r="C186" s="7" t="s">
        <v>6</v>
      </c>
      <c r="D186" s="7" t="s">
        <v>734</v>
      </c>
      <c r="E186" s="7" t="s">
        <v>231</v>
      </c>
      <c r="F186" s="7" t="s">
        <v>451</v>
      </c>
      <c r="G186" s="7" t="s">
        <v>489</v>
      </c>
      <c r="H186" s="7" t="s">
        <v>489</v>
      </c>
      <c r="I186" s="7" t="s">
        <v>489</v>
      </c>
      <c r="J186" s="8" t="s">
        <v>688</v>
      </c>
      <c r="K186" s="8" t="s">
        <v>741</v>
      </c>
      <c r="L186" s="8" t="s">
        <v>742</v>
      </c>
      <c r="M186" s="9" t="s">
        <v>497</v>
      </c>
      <c r="N186" s="9">
        <v>85</v>
      </c>
      <c r="O186" s="9" t="s">
        <v>462</v>
      </c>
      <c r="P186" s="10">
        <v>0</v>
      </c>
      <c r="Q186" s="10">
        <v>0.15</v>
      </c>
      <c r="R186" s="51">
        <f t="shared" si="2"/>
        <v>38</v>
      </c>
      <c r="S186" s="54">
        <v>38</v>
      </c>
      <c r="T186" s="9" t="s">
        <v>457</v>
      </c>
      <c r="U186" s="7" t="s">
        <v>490</v>
      </c>
      <c r="Z186"/>
      <c r="AA186"/>
    </row>
    <row r="187" spans="1:28" ht="33.75" customHeight="1" thickBot="1" x14ac:dyDescent="0.3">
      <c r="A187" s="15">
        <v>103965136</v>
      </c>
      <c r="B187" s="15" t="s">
        <v>137</v>
      </c>
      <c r="C187" s="7" t="s">
        <v>137</v>
      </c>
      <c r="D187" s="7" t="s">
        <v>743</v>
      </c>
      <c r="E187" s="7" t="s">
        <v>450</v>
      </c>
      <c r="F187" s="7" t="s">
        <v>451</v>
      </c>
      <c r="G187" s="7" t="s">
        <v>325</v>
      </c>
      <c r="H187" s="7" t="s">
        <v>325</v>
      </c>
      <c r="I187" s="7" t="s">
        <v>325</v>
      </c>
      <c r="J187" s="8" t="s">
        <v>491</v>
      </c>
      <c r="K187" s="8" t="s">
        <v>492</v>
      </c>
      <c r="L187" s="8" t="s">
        <v>628</v>
      </c>
      <c r="M187" s="9" t="s">
        <v>456</v>
      </c>
      <c r="N187" s="9">
        <v>100</v>
      </c>
      <c r="O187" s="9" t="s">
        <v>462</v>
      </c>
      <c r="P187" s="10">
        <v>0</v>
      </c>
      <c r="Q187" s="10">
        <v>0.15</v>
      </c>
      <c r="R187" s="51">
        <f t="shared" si="2"/>
        <v>38</v>
      </c>
      <c r="S187" s="54">
        <v>38</v>
      </c>
      <c r="T187" s="9" t="s">
        <v>457</v>
      </c>
      <c r="U187" s="7" t="s">
        <v>529</v>
      </c>
    </row>
    <row r="188" spans="1:28" ht="86.25" customHeight="1" thickBot="1" x14ac:dyDescent="0.3">
      <c r="A188" s="15">
        <v>103965136</v>
      </c>
      <c r="B188" s="15" t="s">
        <v>137</v>
      </c>
      <c r="C188" s="7" t="s">
        <v>137</v>
      </c>
      <c r="D188" s="7" t="s">
        <v>743</v>
      </c>
      <c r="E188" s="7" t="s">
        <v>450</v>
      </c>
      <c r="F188" s="7" t="s">
        <v>451</v>
      </c>
      <c r="G188" s="7" t="s">
        <v>325</v>
      </c>
      <c r="H188" s="7" t="s">
        <v>325</v>
      </c>
      <c r="I188" s="7" t="s">
        <v>325</v>
      </c>
      <c r="J188" s="8" t="s">
        <v>584</v>
      </c>
      <c r="K188" s="8" t="s">
        <v>744</v>
      </c>
      <c r="L188" s="8" t="s">
        <v>745</v>
      </c>
      <c r="M188" s="9" t="s">
        <v>497</v>
      </c>
      <c r="N188" s="9">
        <v>100</v>
      </c>
      <c r="O188" s="9" t="s">
        <v>462</v>
      </c>
      <c r="P188" s="10">
        <v>0</v>
      </c>
      <c r="Q188" s="10">
        <v>0.15</v>
      </c>
      <c r="R188" s="51">
        <f t="shared" si="2"/>
        <v>38</v>
      </c>
      <c r="S188" s="54">
        <v>38</v>
      </c>
      <c r="T188" s="9" t="s">
        <v>457</v>
      </c>
      <c r="U188" s="7" t="s">
        <v>529</v>
      </c>
    </row>
    <row r="189" spans="1:28" ht="86.25" customHeight="1" thickBot="1" x14ac:dyDescent="0.3">
      <c r="A189" s="15">
        <v>103965136</v>
      </c>
      <c r="B189" s="15" t="s">
        <v>137</v>
      </c>
      <c r="C189" s="7" t="s">
        <v>137</v>
      </c>
      <c r="D189" s="7" t="s">
        <v>743</v>
      </c>
      <c r="E189" s="7" t="s">
        <v>450</v>
      </c>
      <c r="F189" s="7" t="s">
        <v>451</v>
      </c>
      <c r="G189" s="7" t="s">
        <v>325</v>
      </c>
      <c r="H189" s="7" t="s">
        <v>325</v>
      </c>
      <c r="I189" s="7" t="s">
        <v>325</v>
      </c>
      <c r="J189" s="8" t="s">
        <v>587</v>
      </c>
      <c r="K189" s="8" t="s">
        <v>746</v>
      </c>
      <c r="L189" s="8" t="s">
        <v>747</v>
      </c>
      <c r="M189" s="9" t="s">
        <v>497</v>
      </c>
      <c r="N189" s="9">
        <v>100</v>
      </c>
      <c r="O189" s="9" t="s">
        <v>462</v>
      </c>
      <c r="P189" s="10">
        <v>0</v>
      </c>
      <c r="Q189" s="10">
        <v>0.1</v>
      </c>
      <c r="R189" s="51">
        <f t="shared" si="2"/>
        <v>25</v>
      </c>
      <c r="S189" s="54">
        <v>24</v>
      </c>
      <c r="T189" s="9" t="s">
        <v>457</v>
      </c>
      <c r="U189" s="7" t="s">
        <v>529</v>
      </c>
    </row>
    <row r="190" spans="1:28" ht="22" thickBot="1" x14ac:dyDescent="0.4">
      <c r="A190" s="15" t="s">
        <v>712</v>
      </c>
      <c r="B190" s="15" t="s">
        <v>55</v>
      </c>
      <c r="C190" s="7" t="s">
        <v>42</v>
      </c>
      <c r="D190" s="7" t="s">
        <v>713</v>
      </c>
      <c r="E190" s="7" t="s">
        <v>248</v>
      </c>
      <c r="F190" s="7" t="s">
        <v>451</v>
      </c>
      <c r="G190" s="7" t="s">
        <v>327</v>
      </c>
      <c r="H190" s="7" t="s">
        <v>327</v>
      </c>
      <c r="I190" s="7" t="s">
        <v>327</v>
      </c>
      <c r="J190" s="8" t="s">
        <v>491</v>
      </c>
      <c r="K190" s="8" t="s">
        <v>676</v>
      </c>
      <c r="L190" s="8" t="s">
        <v>714</v>
      </c>
      <c r="M190" s="9" t="s">
        <v>456</v>
      </c>
      <c r="N190" s="9">
        <v>100</v>
      </c>
      <c r="O190" s="9" t="s">
        <v>462</v>
      </c>
      <c r="P190" s="10">
        <v>0</v>
      </c>
      <c r="Q190" s="10">
        <v>0.14000000000000001</v>
      </c>
      <c r="R190" s="51">
        <f t="shared" si="2"/>
        <v>35</v>
      </c>
      <c r="S190" s="54">
        <v>34</v>
      </c>
      <c r="T190" s="9" t="s">
        <v>457</v>
      </c>
      <c r="U190" s="7" t="s">
        <v>672</v>
      </c>
      <c r="Z190"/>
      <c r="AA190"/>
      <c r="AB190"/>
    </row>
    <row r="191" spans="1:28" ht="42" thickBot="1" x14ac:dyDescent="0.4">
      <c r="A191" s="15" t="s">
        <v>712</v>
      </c>
      <c r="B191" s="15" t="s">
        <v>55</v>
      </c>
      <c r="C191" s="7" t="s">
        <v>42</v>
      </c>
      <c r="D191" s="7" t="s">
        <v>713</v>
      </c>
      <c r="E191" s="7" t="s">
        <v>248</v>
      </c>
      <c r="F191" s="7" t="s">
        <v>451</v>
      </c>
      <c r="G191" s="7" t="s">
        <v>327</v>
      </c>
      <c r="H191" s="7" t="s">
        <v>327</v>
      </c>
      <c r="I191" s="7" t="s">
        <v>327</v>
      </c>
      <c r="J191" s="8" t="s">
        <v>715</v>
      </c>
      <c r="K191" s="8" t="s">
        <v>716</v>
      </c>
      <c r="L191" s="8" t="s">
        <v>717</v>
      </c>
      <c r="M191" s="9" t="s">
        <v>456</v>
      </c>
      <c r="N191" s="9">
        <v>100</v>
      </c>
      <c r="O191" s="9" t="s">
        <v>442</v>
      </c>
      <c r="P191" s="10">
        <v>0</v>
      </c>
      <c r="Q191" s="10">
        <v>0.13</v>
      </c>
      <c r="R191" s="51">
        <f t="shared" si="2"/>
        <v>33</v>
      </c>
      <c r="S191" s="54">
        <v>33</v>
      </c>
      <c r="T191" s="9" t="s">
        <v>457</v>
      </c>
      <c r="U191" s="7" t="s">
        <v>672</v>
      </c>
      <c r="Z191"/>
      <c r="AA191"/>
      <c r="AB191"/>
    </row>
    <row r="192" spans="1:28" ht="32" thickBot="1" x14ac:dyDescent="0.4">
      <c r="A192" s="15" t="s">
        <v>712</v>
      </c>
      <c r="B192" s="15" t="s">
        <v>55</v>
      </c>
      <c r="C192" s="7" t="s">
        <v>42</v>
      </c>
      <c r="D192" s="7" t="s">
        <v>713</v>
      </c>
      <c r="E192" s="7" t="s">
        <v>248</v>
      </c>
      <c r="F192" s="7" t="s">
        <v>451</v>
      </c>
      <c r="G192" s="7" t="s">
        <v>327</v>
      </c>
      <c r="H192" s="7" t="s">
        <v>327</v>
      </c>
      <c r="I192" s="7" t="s">
        <v>327</v>
      </c>
      <c r="J192" s="8" t="s">
        <v>718</v>
      </c>
      <c r="K192" s="8" t="s">
        <v>719</v>
      </c>
      <c r="L192" s="8" t="s">
        <v>717</v>
      </c>
      <c r="M192" s="9" t="s">
        <v>663</v>
      </c>
      <c r="N192" s="9">
        <v>100</v>
      </c>
      <c r="O192" s="9" t="s">
        <v>462</v>
      </c>
      <c r="P192" s="10">
        <v>0</v>
      </c>
      <c r="Q192" s="10">
        <v>0.13</v>
      </c>
      <c r="R192" s="51">
        <f t="shared" si="2"/>
        <v>33</v>
      </c>
      <c r="S192" s="54">
        <v>33</v>
      </c>
      <c r="T192" s="9" t="s">
        <v>457</v>
      </c>
      <c r="U192" s="7" t="s">
        <v>672</v>
      </c>
      <c r="Z192"/>
      <c r="AA192"/>
      <c r="AB192"/>
    </row>
    <row r="193" spans="1:27" ht="65.25" customHeight="1" thickBot="1" x14ac:dyDescent="0.3">
      <c r="A193" s="15">
        <v>157652176</v>
      </c>
      <c r="B193" s="15" t="s">
        <v>12</v>
      </c>
      <c r="C193" s="7" t="s">
        <v>12</v>
      </c>
      <c r="D193" s="7" t="s">
        <v>748</v>
      </c>
      <c r="E193" s="7" t="s">
        <v>233</v>
      </c>
      <c r="F193" s="7" t="s">
        <v>451</v>
      </c>
      <c r="G193" s="7" t="s">
        <v>318</v>
      </c>
      <c r="H193" s="7" t="s">
        <v>318</v>
      </c>
      <c r="I193" s="7" t="s">
        <v>318</v>
      </c>
      <c r="J193" s="8" t="s">
        <v>749</v>
      </c>
      <c r="K193" s="8" t="s">
        <v>750</v>
      </c>
      <c r="L193" s="8" t="s">
        <v>751</v>
      </c>
      <c r="M193" s="9" t="s">
        <v>456</v>
      </c>
      <c r="N193" s="9">
        <v>14</v>
      </c>
      <c r="O193" s="9" t="s">
        <v>442</v>
      </c>
      <c r="P193" s="10">
        <v>1</v>
      </c>
      <c r="Q193" s="10">
        <v>0.14000000000000001</v>
      </c>
      <c r="R193" s="51">
        <f t="shared" si="2"/>
        <v>35</v>
      </c>
      <c r="S193" s="54">
        <v>34</v>
      </c>
      <c r="T193" s="9" t="s">
        <v>457</v>
      </c>
      <c r="U193" s="7" t="s">
        <v>517</v>
      </c>
    </row>
    <row r="194" spans="1:27" ht="44.25" customHeight="1" thickBot="1" x14ac:dyDescent="0.3">
      <c r="A194" s="15">
        <v>157652176</v>
      </c>
      <c r="B194" s="15" t="s">
        <v>12</v>
      </c>
      <c r="C194" s="7" t="s">
        <v>12</v>
      </c>
      <c r="D194" s="7" t="s">
        <v>748</v>
      </c>
      <c r="E194" s="7" t="s">
        <v>233</v>
      </c>
      <c r="F194" s="7" t="s">
        <v>451</v>
      </c>
      <c r="G194" s="7" t="s">
        <v>318</v>
      </c>
      <c r="H194" s="7" t="s">
        <v>318</v>
      </c>
      <c r="I194" s="7" t="s">
        <v>318</v>
      </c>
      <c r="J194" s="8" t="s">
        <v>752</v>
      </c>
      <c r="K194" s="8" t="s">
        <v>753</v>
      </c>
      <c r="L194" s="8" t="s">
        <v>754</v>
      </c>
      <c r="M194" s="9" t="s">
        <v>456</v>
      </c>
      <c r="N194" s="9">
        <v>13</v>
      </c>
      <c r="O194" s="9" t="s">
        <v>462</v>
      </c>
      <c r="P194" s="10">
        <v>0</v>
      </c>
      <c r="Q194" s="10">
        <v>0.13</v>
      </c>
      <c r="R194" s="51">
        <f t="shared" si="2"/>
        <v>33</v>
      </c>
      <c r="S194" s="54">
        <v>33</v>
      </c>
      <c r="T194" s="9" t="s">
        <v>457</v>
      </c>
      <c r="U194" s="7" t="s">
        <v>517</v>
      </c>
    </row>
    <row r="195" spans="1:27" ht="44.25" customHeight="1" thickBot="1" x14ac:dyDescent="0.3">
      <c r="A195" s="15">
        <v>157652176</v>
      </c>
      <c r="B195" s="15" t="s">
        <v>12</v>
      </c>
      <c r="C195" s="7" t="s">
        <v>12</v>
      </c>
      <c r="D195" s="7" t="s">
        <v>748</v>
      </c>
      <c r="E195" s="7" t="s">
        <v>233</v>
      </c>
      <c r="F195" s="7" t="s">
        <v>451</v>
      </c>
      <c r="G195" s="7" t="s">
        <v>318</v>
      </c>
      <c r="H195" s="7" t="s">
        <v>318</v>
      </c>
      <c r="I195" s="7" t="s">
        <v>318</v>
      </c>
      <c r="J195" s="8" t="s">
        <v>755</v>
      </c>
      <c r="K195" s="8" t="s">
        <v>756</v>
      </c>
      <c r="L195" s="8" t="s">
        <v>757</v>
      </c>
      <c r="M195" s="9" t="s">
        <v>456</v>
      </c>
      <c r="N195" s="9">
        <v>13</v>
      </c>
      <c r="O195" s="9" t="s">
        <v>462</v>
      </c>
      <c r="P195" s="10">
        <v>1</v>
      </c>
      <c r="Q195" s="10">
        <v>0.13</v>
      </c>
      <c r="R195" s="51">
        <f t="shared" si="2"/>
        <v>33</v>
      </c>
      <c r="S195" s="54">
        <v>33</v>
      </c>
      <c r="T195" s="9" t="s">
        <v>457</v>
      </c>
      <c r="U195" s="7" t="s">
        <v>517</v>
      </c>
    </row>
    <row r="196" spans="1:27" ht="44.25" customHeight="1" thickBot="1" x14ac:dyDescent="0.3">
      <c r="A196" s="15">
        <v>258624734</v>
      </c>
      <c r="B196" s="15" t="s">
        <v>211</v>
      </c>
      <c r="C196" s="7" t="s">
        <v>211</v>
      </c>
      <c r="D196" s="7" t="s">
        <v>1022</v>
      </c>
      <c r="E196" s="7" t="s">
        <v>450</v>
      </c>
      <c r="F196" s="7" t="s">
        <v>619</v>
      </c>
      <c r="G196" s="7" t="s">
        <v>958</v>
      </c>
      <c r="H196" s="7" t="s">
        <v>904</v>
      </c>
      <c r="I196" s="7" t="s">
        <v>489</v>
      </c>
      <c r="J196" s="8" t="s">
        <v>491</v>
      </c>
      <c r="K196" s="8" t="s">
        <v>492</v>
      </c>
      <c r="L196" s="8" t="s">
        <v>514</v>
      </c>
      <c r="M196" s="9" t="s">
        <v>456</v>
      </c>
      <c r="N196" s="9">
        <v>100</v>
      </c>
      <c r="O196" s="9" t="s">
        <v>462</v>
      </c>
      <c r="P196" s="10">
        <v>0</v>
      </c>
      <c r="Q196" s="10">
        <v>0.1</v>
      </c>
      <c r="R196" s="51">
        <f t="shared" ref="R196:R249" si="3">ROUND(((Q196*100)/40)*100,0)</f>
        <v>25</v>
      </c>
      <c r="S196" s="54">
        <v>24</v>
      </c>
      <c r="T196" s="9" t="s">
        <v>457</v>
      </c>
      <c r="U196" s="7" t="s">
        <v>682</v>
      </c>
    </row>
    <row r="197" spans="1:27" ht="54.75" customHeight="1" thickBot="1" x14ac:dyDescent="0.3">
      <c r="A197" s="15">
        <v>258624734</v>
      </c>
      <c r="B197" s="15" t="s">
        <v>211</v>
      </c>
      <c r="C197" s="7" t="s">
        <v>211</v>
      </c>
      <c r="D197" s="7" t="s">
        <v>1022</v>
      </c>
      <c r="E197" s="7" t="s">
        <v>450</v>
      </c>
      <c r="F197" s="7" t="s">
        <v>619</v>
      </c>
      <c r="G197" s="7" t="s">
        <v>958</v>
      </c>
      <c r="H197" s="7" t="s">
        <v>904</v>
      </c>
      <c r="I197" s="7" t="s">
        <v>489</v>
      </c>
      <c r="J197" s="8" t="s">
        <v>494</v>
      </c>
      <c r="K197" s="8" t="s">
        <v>637</v>
      </c>
      <c r="L197" s="8" t="s">
        <v>1023</v>
      </c>
      <c r="M197" s="9" t="s">
        <v>497</v>
      </c>
      <c r="N197" s="9">
        <v>90</v>
      </c>
      <c r="O197" s="9" t="s">
        <v>462</v>
      </c>
      <c r="P197" s="10">
        <v>0</v>
      </c>
      <c r="Q197" s="10">
        <v>0.15</v>
      </c>
      <c r="R197" s="51">
        <f t="shared" si="3"/>
        <v>38</v>
      </c>
      <c r="S197" s="54">
        <v>38</v>
      </c>
      <c r="T197" s="9" t="s">
        <v>457</v>
      </c>
      <c r="U197" s="7" t="s">
        <v>682</v>
      </c>
    </row>
    <row r="198" spans="1:27" ht="71" thickBot="1" x14ac:dyDescent="0.3">
      <c r="A198" s="15">
        <v>258624734</v>
      </c>
      <c r="B198" s="15" t="s">
        <v>211</v>
      </c>
      <c r="C198" s="7" t="s">
        <v>211</v>
      </c>
      <c r="D198" s="7" t="s">
        <v>1022</v>
      </c>
      <c r="E198" s="7" t="s">
        <v>450</v>
      </c>
      <c r="F198" s="7" t="s">
        <v>619</v>
      </c>
      <c r="G198" s="7" t="s">
        <v>958</v>
      </c>
      <c r="H198" s="7" t="s">
        <v>904</v>
      </c>
      <c r="I198" s="7" t="s">
        <v>489</v>
      </c>
      <c r="J198" s="8" t="s">
        <v>498</v>
      </c>
      <c r="K198" s="8" t="s">
        <v>499</v>
      </c>
      <c r="L198" s="8" t="s">
        <v>500</v>
      </c>
      <c r="M198" s="9" t="s">
        <v>501</v>
      </c>
      <c r="N198" s="9">
        <v>85</v>
      </c>
      <c r="O198" s="9" t="s">
        <v>462</v>
      </c>
      <c r="P198" s="10">
        <v>0</v>
      </c>
      <c r="Q198" s="10">
        <v>0.15</v>
      </c>
      <c r="R198" s="51">
        <f t="shared" si="3"/>
        <v>38</v>
      </c>
      <c r="S198" s="54">
        <v>38</v>
      </c>
      <c r="T198" s="9" t="s">
        <v>457</v>
      </c>
      <c r="U198" s="7" t="s">
        <v>682</v>
      </c>
    </row>
    <row r="199" spans="1:27" ht="33" customHeight="1" thickBot="1" x14ac:dyDescent="0.4">
      <c r="A199" s="15">
        <v>166243394</v>
      </c>
      <c r="B199" s="15" t="s">
        <v>9</v>
      </c>
      <c r="C199" s="7" t="s">
        <v>9</v>
      </c>
      <c r="D199" s="7" t="s">
        <v>758</v>
      </c>
      <c r="E199" s="7" t="s">
        <v>232</v>
      </c>
      <c r="F199" s="7" t="s">
        <v>451</v>
      </c>
      <c r="G199" s="7" t="s">
        <v>489</v>
      </c>
      <c r="H199" s="7" t="s">
        <v>489</v>
      </c>
      <c r="I199" s="7" t="s">
        <v>489</v>
      </c>
      <c r="J199" s="8" t="s">
        <v>491</v>
      </c>
      <c r="K199" s="8" t="s">
        <v>492</v>
      </c>
      <c r="L199" s="8" t="s">
        <v>493</v>
      </c>
      <c r="M199" s="9" t="s">
        <v>456</v>
      </c>
      <c r="N199" s="9">
        <v>100</v>
      </c>
      <c r="O199" s="9" t="s">
        <v>462</v>
      </c>
      <c r="P199" s="10">
        <v>0</v>
      </c>
      <c r="Q199" s="10">
        <v>0.1</v>
      </c>
      <c r="R199" s="51">
        <f t="shared" si="3"/>
        <v>25</v>
      </c>
      <c r="S199" s="54">
        <v>24</v>
      </c>
      <c r="T199" s="9" t="s">
        <v>457</v>
      </c>
      <c r="U199" s="7" t="s">
        <v>682</v>
      </c>
      <c r="Z199"/>
      <c r="AA199"/>
    </row>
    <row r="200" spans="1:27" ht="54" customHeight="1" thickBot="1" x14ac:dyDescent="0.4">
      <c r="A200" s="15">
        <v>166243394</v>
      </c>
      <c r="B200" s="15" t="s">
        <v>9</v>
      </c>
      <c r="C200" s="7" t="s">
        <v>9</v>
      </c>
      <c r="D200" s="7" t="s">
        <v>758</v>
      </c>
      <c r="E200" s="7" t="s">
        <v>232</v>
      </c>
      <c r="F200" s="7" t="s">
        <v>451</v>
      </c>
      <c r="G200" s="7" t="s">
        <v>489</v>
      </c>
      <c r="H200" s="7" t="s">
        <v>489</v>
      </c>
      <c r="I200" s="7" t="s">
        <v>489</v>
      </c>
      <c r="J200" s="8" t="s">
        <v>494</v>
      </c>
      <c r="K200" s="8" t="s">
        <v>495</v>
      </c>
      <c r="L200" s="8" t="s">
        <v>496</v>
      </c>
      <c r="M200" s="9" t="s">
        <v>497</v>
      </c>
      <c r="N200" s="9">
        <v>90</v>
      </c>
      <c r="O200" s="9" t="s">
        <v>462</v>
      </c>
      <c r="P200" s="10">
        <v>0</v>
      </c>
      <c r="Q200" s="10">
        <v>0.15</v>
      </c>
      <c r="R200" s="51">
        <f t="shared" si="3"/>
        <v>38</v>
      </c>
      <c r="S200" s="54">
        <v>38</v>
      </c>
      <c r="T200" s="9" t="s">
        <v>457</v>
      </c>
      <c r="U200" s="7" t="s">
        <v>682</v>
      </c>
      <c r="Z200"/>
      <c r="AA200"/>
    </row>
    <row r="201" spans="1:27" ht="71" thickBot="1" x14ac:dyDescent="0.3">
      <c r="A201" s="15">
        <v>166243394</v>
      </c>
      <c r="B201" s="15" t="s">
        <v>9</v>
      </c>
      <c r="C201" s="7" t="s">
        <v>9</v>
      </c>
      <c r="D201" s="7" t="s">
        <v>758</v>
      </c>
      <c r="E201" s="7" t="s">
        <v>232</v>
      </c>
      <c r="F201" s="7" t="s">
        <v>451</v>
      </c>
      <c r="G201" s="7" t="s">
        <v>489</v>
      </c>
      <c r="H201" s="7" t="s">
        <v>489</v>
      </c>
      <c r="I201" s="7" t="s">
        <v>489</v>
      </c>
      <c r="J201" s="8" t="s">
        <v>498</v>
      </c>
      <c r="K201" s="8" t="s">
        <v>499</v>
      </c>
      <c r="L201" s="8" t="s">
        <v>500</v>
      </c>
      <c r="M201" s="9" t="s">
        <v>501</v>
      </c>
      <c r="N201" s="9">
        <v>85</v>
      </c>
      <c r="O201" s="9" t="s">
        <v>462</v>
      </c>
      <c r="P201" s="10">
        <v>0</v>
      </c>
      <c r="Q201" s="10">
        <v>0.15</v>
      </c>
      <c r="R201" s="51">
        <f t="shared" si="3"/>
        <v>38</v>
      </c>
      <c r="S201" s="54">
        <v>38</v>
      </c>
      <c r="T201" s="9" t="s">
        <v>457</v>
      </c>
      <c r="U201" s="7" t="s">
        <v>682</v>
      </c>
    </row>
    <row r="202" spans="1:27" ht="33" customHeight="1" thickBot="1" x14ac:dyDescent="0.4">
      <c r="A202" s="15">
        <v>161004960</v>
      </c>
      <c r="B202" s="15" t="s">
        <v>191</v>
      </c>
      <c r="C202" s="7" t="s">
        <v>191</v>
      </c>
      <c r="D202" s="7" t="s">
        <v>935</v>
      </c>
      <c r="E202" s="7" t="s">
        <v>300</v>
      </c>
      <c r="F202" s="7" t="s">
        <v>451</v>
      </c>
      <c r="G202" s="7" t="s">
        <v>903</v>
      </c>
      <c r="H202" s="7" t="s">
        <v>904</v>
      </c>
      <c r="I202" s="7" t="s">
        <v>347</v>
      </c>
      <c r="J202" s="8" t="s">
        <v>491</v>
      </c>
      <c r="K202" s="8" t="s">
        <v>937</v>
      </c>
      <c r="L202" s="8" t="s">
        <v>938</v>
      </c>
      <c r="M202" s="9" t="s">
        <v>497</v>
      </c>
      <c r="N202" s="9">
        <v>100</v>
      </c>
      <c r="O202" s="9" t="s">
        <v>462</v>
      </c>
      <c r="P202" s="10">
        <v>1</v>
      </c>
      <c r="Q202" s="10">
        <v>0.1</v>
      </c>
      <c r="R202" s="51">
        <f t="shared" si="3"/>
        <v>25</v>
      </c>
      <c r="S202" s="54">
        <v>25</v>
      </c>
      <c r="T202" s="9" t="s">
        <v>457</v>
      </c>
      <c r="U202" s="7" t="s">
        <v>936</v>
      </c>
      <c r="Z202"/>
      <c r="AA202"/>
    </row>
    <row r="203" spans="1:27" ht="54" customHeight="1" thickBot="1" x14ac:dyDescent="0.4">
      <c r="A203" s="15">
        <v>161004960</v>
      </c>
      <c r="B203" s="15" t="s">
        <v>191</v>
      </c>
      <c r="C203" s="7" t="s">
        <v>191</v>
      </c>
      <c r="D203" s="7" t="s">
        <v>935</v>
      </c>
      <c r="E203" s="7" t="s">
        <v>300</v>
      </c>
      <c r="F203" s="7" t="s">
        <v>451</v>
      </c>
      <c r="G203" s="7" t="s">
        <v>903</v>
      </c>
      <c r="H203" s="7" t="s">
        <v>904</v>
      </c>
      <c r="I203" s="7" t="s">
        <v>347</v>
      </c>
      <c r="J203" s="8" t="s">
        <v>939</v>
      </c>
      <c r="K203" s="8" t="s">
        <v>940</v>
      </c>
      <c r="L203" s="8" t="s">
        <v>941</v>
      </c>
      <c r="M203" s="9" t="s">
        <v>497</v>
      </c>
      <c r="N203" s="9">
        <v>100</v>
      </c>
      <c r="O203" s="9" t="s">
        <v>462</v>
      </c>
      <c r="P203" s="10">
        <v>1</v>
      </c>
      <c r="Q203" s="10">
        <v>0.2</v>
      </c>
      <c r="R203" s="51">
        <f t="shared" si="3"/>
        <v>50</v>
      </c>
      <c r="S203" s="54">
        <v>50</v>
      </c>
      <c r="T203" s="9" t="s">
        <v>457</v>
      </c>
      <c r="U203" s="7" t="s">
        <v>936</v>
      </c>
      <c r="Z203"/>
      <c r="AA203"/>
    </row>
    <row r="204" spans="1:27" ht="75" customHeight="1" thickBot="1" x14ac:dyDescent="0.4">
      <c r="A204" s="15">
        <v>161004960</v>
      </c>
      <c r="B204" s="15" t="s">
        <v>191</v>
      </c>
      <c r="C204" s="7" t="s">
        <v>191</v>
      </c>
      <c r="D204" s="7" t="s">
        <v>935</v>
      </c>
      <c r="E204" s="7" t="s">
        <v>300</v>
      </c>
      <c r="F204" s="7" t="s">
        <v>451</v>
      </c>
      <c r="G204" s="7" t="s">
        <v>903</v>
      </c>
      <c r="H204" s="7" t="s">
        <v>904</v>
      </c>
      <c r="I204" s="7" t="s">
        <v>347</v>
      </c>
      <c r="J204" s="8" t="s">
        <v>942</v>
      </c>
      <c r="K204" s="8" t="s">
        <v>943</v>
      </c>
      <c r="L204" s="8" t="s">
        <v>944</v>
      </c>
      <c r="M204" s="9" t="s">
        <v>497</v>
      </c>
      <c r="N204" s="9">
        <v>100</v>
      </c>
      <c r="O204" s="9" t="s">
        <v>462</v>
      </c>
      <c r="P204" s="10">
        <v>1</v>
      </c>
      <c r="Q204" s="10">
        <v>0.1</v>
      </c>
      <c r="R204" s="51">
        <f t="shared" si="3"/>
        <v>25</v>
      </c>
      <c r="S204" s="54">
        <v>25</v>
      </c>
      <c r="T204" s="9" t="s">
        <v>457</v>
      </c>
      <c r="U204" s="7" t="s">
        <v>936</v>
      </c>
      <c r="Z204"/>
      <c r="AA204"/>
    </row>
    <row r="205" spans="1:27" ht="31" thickBot="1" x14ac:dyDescent="0.3">
      <c r="A205" s="15">
        <v>260589679</v>
      </c>
      <c r="B205" s="15" t="s">
        <v>36</v>
      </c>
      <c r="C205" s="7" t="s">
        <v>36</v>
      </c>
      <c r="D205" s="7" t="s">
        <v>768</v>
      </c>
      <c r="E205" s="7" t="s">
        <v>241</v>
      </c>
      <c r="F205" s="7" t="s">
        <v>451</v>
      </c>
      <c r="G205" s="7" t="s">
        <v>489</v>
      </c>
      <c r="H205" s="7" t="s">
        <v>489</v>
      </c>
      <c r="I205" s="7" t="s">
        <v>489</v>
      </c>
      <c r="J205" s="8" t="s">
        <v>769</v>
      </c>
      <c r="K205" s="8" t="s">
        <v>492</v>
      </c>
      <c r="L205" s="8" t="s">
        <v>770</v>
      </c>
      <c r="M205" s="9" t="s">
        <v>456</v>
      </c>
      <c r="N205" s="9">
        <v>100</v>
      </c>
      <c r="O205" s="9" t="s">
        <v>462</v>
      </c>
      <c r="P205" s="10">
        <v>0</v>
      </c>
      <c r="Q205" s="10">
        <v>0.15</v>
      </c>
      <c r="R205" s="51">
        <f t="shared" si="3"/>
        <v>38</v>
      </c>
      <c r="S205" s="54">
        <v>38</v>
      </c>
      <c r="T205" s="9" t="s">
        <v>476</v>
      </c>
      <c r="U205" s="7" t="s">
        <v>682</v>
      </c>
    </row>
    <row r="206" spans="1:27" ht="71" thickBot="1" x14ac:dyDescent="0.3">
      <c r="A206" s="15">
        <v>260589679</v>
      </c>
      <c r="B206" s="15" t="s">
        <v>36</v>
      </c>
      <c r="C206" s="7" t="s">
        <v>36</v>
      </c>
      <c r="D206" s="7" t="s">
        <v>768</v>
      </c>
      <c r="E206" s="7" t="s">
        <v>241</v>
      </c>
      <c r="F206" s="7" t="s">
        <v>451</v>
      </c>
      <c r="G206" s="7" t="s">
        <v>489</v>
      </c>
      <c r="H206" s="7" t="s">
        <v>489</v>
      </c>
      <c r="I206" s="7" t="s">
        <v>489</v>
      </c>
      <c r="J206" s="8" t="s">
        <v>771</v>
      </c>
      <c r="K206" s="8" t="s">
        <v>772</v>
      </c>
      <c r="L206" s="8" t="s">
        <v>773</v>
      </c>
      <c r="M206" s="9" t="s">
        <v>497</v>
      </c>
      <c r="N206" s="9">
        <v>90</v>
      </c>
      <c r="O206" s="9" t="s">
        <v>462</v>
      </c>
      <c r="P206" s="10">
        <v>0</v>
      </c>
      <c r="Q206" s="10">
        <v>0.1</v>
      </c>
      <c r="R206" s="51">
        <f t="shared" si="3"/>
        <v>25</v>
      </c>
      <c r="S206" s="54">
        <v>24</v>
      </c>
      <c r="T206" s="9" t="s">
        <v>476</v>
      </c>
      <c r="U206" s="7" t="s">
        <v>682</v>
      </c>
    </row>
    <row r="207" spans="1:27" ht="71" thickBot="1" x14ac:dyDescent="0.3">
      <c r="A207" s="15">
        <v>260589679</v>
      </c>
      <c r="B207" s="15" t="s">
        <v>36</v>
      </c>
      <c r="C207" s="7" t="s">
        <v>36</v>
      </c>
      <c r="D207" s="7" t="s">
        <v>768</v>
      </c>
      <c r="E207" s="7" t="s">
        <v>241</v>
      </c>
      <c r="F207" s="7" t="s">
        <v>451</v>
      </c>
      <c r="G207" s="7" t="s">
        <v>489</v>
      </c>
      <c r="H207" s="7" t="s">
        <v>489</v>
      </c>
      <c r="I207" s="7" t="s">
        <v>489</v>
      </c>
      <c r="J207" s="8" t="s">
        <v>774</v>
      </c>
      <c r="K207" s="8" t="s">
        <v>775</v>
      </c>
      <c r="L207" s="8" t="s">
        <v>776</v>
      </c>
      <c r="M207" s="9" t="s">
        <v>501</v>
      </c>
      <c r="N207" s="9">
        <v>85</v>
      </c>
      <c r="O207" s="9" t="s">
        <v>462</v>
      </c>
      <c r="P207" s="10">
        <v>0</v>
      </c>
      <c r="Q207" s="10">
        <v>0.15</v>
      </c>
      <c r="R207" s="51">
        <f t="shared" si="3"/>
        <v>38</v>
      </c>
      <c r="S207" s="54">
        <v>38</v>
      </c>
      <c r="T207" s="9" t="s">
        <v>476</v>
      </c>
      <c r="U207" s="7" t="s">
        <v>682</v>
      </c>
    </row>
    <row r="208" spans="1:27" ht="61" thickBot="1" x14ac:dyDescent="0.3">
      <c r="A208" s="15">
        <v>167427081</v>
      </c>
      <c r="B208" s="15" t="s">
        <v>39</v>
      </c>
      <c r="C208" s="7" t="s">
        <v>39</v>
      </c>
      <c r="D208" s="7" t="s">
        <v>1085</v>
      </c>
      <c r="E208" s="7" t="s">
        <v>450</v>
      </c>
      <c r="F208" s="7" t="s">
        <v>451</v>
      </c>
      <c r="G208" s="7" t="s">
        <v>1086</v>
      </c>
      <c r="H208" s="7" t="s">
        <v>1086</v>
      </c>
      <c r="I208" s="7" t="s">
        <v>1086</v>
      </c>
      <c r="J208" s="8" t="s">
        <v>1087</v>
      </c>
      <c r="K208" s="8" t="s">
        <v>1088</v>
      </c>
      <c r="L208" s="8" t="s">
        <v>1089</v>
      </c>
      <c r="M208" s="9" t="s">
        <v>497</v>
      </c>
      <c r="N208" s="9">
        <v>100</v>
      </c>
      <c r="O208" s="9" t="s">
        <v>462</v>
      </c>
      <c r="P208" s="10">
        <v>1</v>
      </c>
      <c r="Q208" s="10">
        <v>0.2</v>
      </c>
      <c r="R208" s="51">
        <f t="shared" si="3"/>
        <v>50</v>
      </c>
      <c r="S208" s="54">
        <v>50</v>
      </c>
      <c r="T208" s="9" t="s">
        <v>457</v>
      </c>
      <c r="U208" s="7" t="s">
        <v>458</v>
      </c>
    </row>
    <row r="209" spans="1:28" ht="21" thickBot="1" x14ac:dyDescent="0.3">
      <c r="A209" s="15">
        <v>167427081</v>
      </c>
      <c r="B209" s="15" t="s">
        <v>39</v>
      </c>
      <c r="C209" s="7" t="s">
        <v>39</v>
      </c>
      <c r="D209" s="7" t="s">
        <v>1085</v>
      </c>
      <c r="E209" s="7" t="s">
        <v>450</v>
      </c>
      <c r="F209" s="7" t="s">
        <v>451</v>
      </c>
      <c r="G209" s="7" t="s">
        <v>1086</v>
      </c>
      <c r="H209" s="7" t="s">
        <v>1086</v>
      </c>
      <c r="I209" s="7" t="s">
        <v>1086</v>
      </c>
      <c r="J209" s="8" t="s">
        <v>491</v>
      </c>
      <c r="K209" s="8" t="s">
        <v>1090</v>
      </c>
      <c r="L209" s="8" t="s">
        <v>1091</v>
      </c>
      <c r="M209" s="9" t="s">
        <v>497</v>
      </c>
      <c r="N209" s="9">
        <v>100</v>
      </c>
      <c r="O209" s="9" t="s">
        <v>462</v>
      </c>
      <c r="P209" s="10">
        <v>1</v>
      </c>
      <c r="Q209" s="10">
        <v>0.1</v>
      </c>
      <c r="R209" s="51">
        <f t="shared" si="3"/>
        <v>25</v>
      </c>
      <c r="S209" s="54">
        <v>25</v>
      </c>
      <c r="T209" s="9" t="s">
        <v>457</v>
      </c>
      <c r="U209" s="7" t="s">
        <v>458</v>
      </c>
    </row>
    <row r="210" spans="1:28" ht="51" thickBot="1" x14ac:dyDescent="0.3">
      <c r="A210" s="15">
        <v>167427081</v>
      </c>
      <c r="B210" s="15" t="s">
        <v>39</v>
      </c>
      <c r="C210" s="7" t="s">
        <v>39</v>
      </c>
      <c r="D210" s="7" t="s">
        <v>1085</v>
      </c>
      <c r="E210" s="7" t="s">
        <v>450</v>
      </c>
      <c r="F210" s="7" t="s">
        <v>451</v>
      </c>
      <c r="G210" s="7" t="s">
        <v>1086</v>
      </c>
      <c r="H210" s="7" t="s">
        <v>1086</v>
      </c>
      <c r="I210" s="7" t="s">
        <v>1086</v>
      </c>
      <c r="J210" s="8" t="s">
        <v>1092</v>
      </c>
      <c r="K210" s="8" t="s">
        <v>1093</v>
      </c>
      <c r="L210" s="8" t="s">
        <v>1094</v>
      </c>
      <c r="M210" s="9" t="s">
        <v>497</v>
      </c>
      <c r="N210" s="9">
        <v>100</v>
      </c>
      <c r="O210" s="9" t="s">
        <v>462</v>
      </c>
      <c r="P210" s="10">
        <v>1</v>
      </c>
      <c r="Q210" s="10">
        <v>0.1</v>
      </c>
      <c r="R210" s="51">
        <f t="shared" si="3"/>
        <v>25</v>
      </c>
      <c r="S210" s="54">
        <v>25</v>
      </c>
      <c r="T210" s="9" t="s">
        <v>457</v>
      </c>
      <c r="U210" s="7" t="s">
        <v>458</v>
      </c>
    </row>
    <row r="211" spans="1:28" ht="31" thickBot="1" x14ac:dyDescent="0.3">
      <c r="A211" s="15">
        <v>130383858</v>
      </c>
      <c r="B211" s="15" t="s">
        <v>90</v>
      </c>
      <c r="C211" s="7" t="s">
        <v>90</v>
      </c>
      <c r="D211" s="7" t="s">
        <v>850</v>
      </c>
      <c r="E211" s="7" t="s">
        <v>260</v>
      </c>
      <c r="F211" s="7" t="s">
        <v>451</v>
      </c>
      <c r="G211" s="7" t="s">
        <v>489</v>
      </c>
      <c r="H211" s="7" t="s">
        <v>489</v>
      </c>
      <c r="I211" s="7" t="s">
        <v>489</v>
      </c>
      <c r="J211" s="8" t="s">
        <v>491</v>
      </c>
      <c r="K211" s="8" t="s">
        <v>492</v>
      </c>
      <c r="L211" s="8" t="s">
        <v>514</v>
      </c>
      <c r="M211" s="9" t="s">
        <v>456</v>
      </c>
      <c r="N211" s="9">
        <v>100</v>
      </c>
      <c r="O211" s="9" t="s">
        <v>462</v>
      </c>
      <c r="P211" s="10">
        <v>0.01</v>
      </c>
      <c r="Q211" s="10">
        <v>0.15</v>
      </c>
      <c r="R211" s="51">
        <f t="shared" si="3"/>
        <v>38</v>
      </c>
      <c r="S211" s="54">
        <v>38</v>
      </c>
      <c r="T211" s="9" t="s">
        <v>457</v>
      </c>
      <c r="U211" s="7" t="s">
        <v>839</v>
      </c>
    </row>
    <row r="212" spans="1:28" ht="41" thickBot="1" x14ac:dyDescent="0.3">
      <c r="A212" s="15">
        <v>130383858</v>
      </c>
      <c r="B212" s="15" t="s">
        <v>90</v>
      </c>
      <c r="C212" s="7" t="s">
        <v>90</v>
      </c>
      <c r="D212" s="7" t="s">
        <v>850</v>
      </c>
      <c r="E212" s="7" t="s">
        <v>260</v>
      </c>
      <c r="F212" s="7" t="s">
        <v>451</v>
      </c>
      <c r="G212" s="7" t="s">
        <v>489</v>
      </c>
      <c r="H212" s="7" t="s">
        <v>489</v>
      </c>
      <c r="I212" s="7" t="s">
        <v>489</v>
      </c>
      <c r="J212" s="8" t="s">
        <v>494</v>
      </c>
      <c r="K212" s="8" t="s">
        <v>840</v>
      </c>
      <c r="L212" s="8" t="s">
        <v>620</v>
      </c>
      <c r="M212" s="9" t="s">
        <v>497</v>
      </c>
      <c r="N212" s="9">
        <v>2</v>
      </c>
      <c r="O212" s="9" t="s">
        <v>442</v>
      </c>
      <c r="P212" s="10">
        <v>0.01</v>
      </c>
      <c r="Q212" s="10">
        <v>0.1</v>
      </c>
      <c r="R212" s="51">
        <f t="shared" si="3"/>
        <v>25</v>
      </c>
      <c r="S212" s="54">
        <v>24</v>
      </c>
      <c r="T212" s="9" t="s">
        <v>457</v>
      </c>
      <c r="U212" s="7" t="s">
        <v>839</v>
      </c>
    </row>
    <row r="213" spans="1:28" ht="61" thickBot="1" x14ac:dyDescent="0.3">
      <c r="A213" s="15">
        <v>130383858</v>
      </c>
      <c r="B213" s="15" t="s">
        <v>90</v>
      </c>
      <c r="C213" s="7" t="s">
        <v>90</v>
      </c>
      <c r="D213" s="7" t="s">
        <v>850</v>
      </c>
      <c r="E213" s="7" t="s">
        <v>260</v>
      </c>
      <c r="F213" s="7" t="s">
        <v>451</v>
      </c>
      <c r="G213" s="7" t="s">
        <v>489</v>
      </c>
      <c r="H213" s="7" t="s">
        <v>489</v>
      </c>
      <c r="I213" s="7" t="s">
        <v>489</v>
      </c>
      <c r="J213" s="8" t="s">
        <v>498</v>
      </c>
      <c r="K213" s="8" t="s">
        <v>841</v>
      </c>
      <c r="L213" s="8" t="s">
        <v>842</v>
      </c>
      <c r="M213" s="9" t="s">
        <v>497</v>
      </c>
      <c r="N213" s="9">
        <v>45</v>
      </c>
      <c r="O213" s="9" t="s">
        <v>462</v>
      </c>
      <c r="P213" s="10">
        <v>0.01</v>
      </c>
      <c r="Q213" s="10">
        <v>0.15</v>
      </c>
      <c r="R213" s="51">
        <f t="shared" si="3"/>
        <v>38</v>
      </c>
      <c r="S213" s="54">
        <v>38</v>
      </c>
      <c r="T213" s="9" t="s">
        <v>457</v>
      </c>
      <c r="U213" s="7" t="s">
        <v>839</v>
      </c>
    </row>
    <row r="214" spans="1:28" ht="21" thickBot="1" x14ac:dyDescent="0.3">
      <c r="A214" s="15">
        <v>160746386</v>
      </c>
      <c r="B214" s="15" t="s">
        <v>18</v>
      </c>
      <c r="C214" s="7" t="s">
        <v>18</v>
      </c>
      <c r="D214" s="7" t="s">
        <v>781</v>
      </c>
      <c r="E214" s="7" t="s">
        <v>235</v>
      </c>
      <c r="F214" s="7" t="s">
        <v>451</v>
      </c>
      <c r="G214" s="7" t="s">
        <v>319</v>
      </c>
      <c r="H214" s="7" t="s">
        <v>319</v>
      </c>
      <c r="I214" s="7" t="s">
        <v>319</v>
      </c>
      <c r="J214" s="8" t="s">
        <v>783</v>
      </c>
      <c r="K214" s="8" t="s">
        <v>784</v>
      </c>
      <c r="L214" s="8" t="s">
        <v>785</v>
      </c>
      <c r="M214" s="9" t="s">
        <v>456</v>
      </c>
      <c r="N214" s="9">
        <v>100</v>
      </c>
      <c r="O214" s="9" t="s">
        <v>442</v>
      </c>
      <c r="P214" s="10">
        <v>0</v>
      </c>
      <c r="Q214" s="10">
        <v>0.15</v>
      </c>
      <c r="R214" s="51">
        <f t="shared" si="3"/>
        <v>38</v>
      </c>
      <c r="S214" s="54">
        <v>38</v>
      </c>
      <c r="T214" s="9" t="s">
        <v>457</v>
      </c>
      <c r="U214" s="7" t="s">
        <v>782</v>
      </c>
    </row>
    <row r="215" spans="1:28" ht="21" thickBot="1" x14ac:dyDescent="0.3">
      <c r="A215" s="15">
        <v>160746386</v>
      </c>
      <c r="B215" s="15" t="s">
        <v>18</v>
      </c>
      <c r="C215" s="7" t="s">
        <v>18</v>
      </c>
      <c r="D215" s="7" t="s">
        <v>781</v>
      </c>
      <c r="E215" s="7" t="s">
        <v>235</v>
      </c>
      <c r="F215" s="7" t="s">
        <v>451</v>
      </c>
      <c r="G215" s="7" t="s">
        <v>319</v>
      </c>
      <c r="H215" s="7" t="s">
        <v>319</v>
      </c>
      <c r="I215" s="7" t="s">
        <v>319</v>
      </c>
      <c r="J215" s="8" t="s">
        <v>783</v>
      </c>
      <c r="K215" s="8" t="s">
        <v>786</v>
      </c>
      <c r="L215" s="8" t="s">
        <v>787</v>
      </c>
      <c r="M215" s="9" t="s">
        <v>456</v>
      </c>
      <c r="N215" s="9">
        <v>100</v>
      </c>
      <c r="O215" s="9" t="s">
        <v>442</v>
      </c>
      <c r="P215" s="10">
        <v>0</v>
      </c>
      <c r="Q215" s="10">
        <v>0.15</v>
      </c>
      <c r="R215" s="51">
        <f t="shared" si="3"/>
        <v>38</v>
      </c>
      <c r="S215" s="54">
        <v>38</v>
      </c>
      <c r="T215" s="9" t="s">
        <v>457</v>
      </c>
      <c r="U215" s="7" t="s">
        <v>782</v>
      </c>
    </row>
    <row r="216" spans="1:28" ht="31" thickBot="1" x14ac:dyDescent="0.3">
      <c r="A216" s="15">
        <v>160746386</v>
      </c>
      <c r="B216" s="15" t="s">
        <v>18</v>
      </c>
      <c r="C216" s="7" t="s">
        <v>18</v>
      </c>
      <c r="D216" s="7" t="s">
        <v>781</v>
      </c>
      <c r="E216" s="7" t="s">
        <v>235</v>
      </c>
      <c r="F216" s="7" t="s">
        <v>451</v>
      </c>
      <c r="G216" s="7" t="s">
        <v>319</v>
      </c>
      <c r="H216" s="7" t="s">
        <v>319</v>
      </c>
      <c r="I216" s="7" t="s">
        <v>319</v>
      </c>
      <c r="J216" s="8" t="s">
        <v>788</v>
      </c>
      <c r="K216" s="8" t="s">
        <v>789</v>
      </c>
      <c r="L216" s="8" t="s">
        <v>790</v>
      </c>
      <c r="M216" s="9" t="s">
        <v>497</v>
      </c>
      <c r="N216" s="9">
        <v>50</v>
      </c>
      <c r="O216" s="9" t="s">
        <v>442</v>
      </c>
      <c r="P216" s="10">
        <v>0</v>
      </c>
      <c r="Q216" s="10">
        <v>0.1</v>
      </c>
      <c r="R216" s="51">
        <f t="shared" si="3"/>
        <v>25</v>
      </c>
      <c r="S216" s="54">
        <v>24</v>
      </c>
      <c r="T216" s="9" t="s">
        <v>457</v>
      </c>
      <c r="U216" s="7" t="s">
        <v>782</v>
      </c>
    </row>
    <row r="217" spans="1:28" ht="54" customHeight="1" thickBot="1" x14ac:dyDescent="0.4">
      <c r="A217" s="15">
        <v>186204204</v>
      </c>
      <c r="B217" s="15" t="s">
        <v>18</v>
      </c>
      <c r="C217" s="7" t="s">
        <v>18</v>
      </c>
      <c r="D217" s="7" t="s">
        <v>791</v>
      </c>
      <c r="E217" s="7" t="s">
        <v>246</v>
      </c>
      <c r="F217" s="7" t="s">
        <v>451</v>
      </c>
      <c r="G217" s="7" t="s">
        <v>326</v>
      </c>
      <c r="H217" s="7" t="s">
        <v>326</v>
      </c>
      <c r="I217" s="7" t="s">
        <v>326</v>
      </c>
      <c r="J217" s="8" t="s">
        <v>792</v>
      </c>
      <c r="K217" s="8" t="s">
        <v>793</v>
      </c>
      <c r="L217" s="8" t="s">
        <v>794</v>
      </c>
      <c r="M217" s="9" t="s">
        <v>456</v>
      </c>
      <c r="N217" s="9">
        <v>10</v>
      </c>
      <c r="O217" s="9" t="s">
        <v>462</v>
      </c>
      <c r="P217" s="10">
        <v>0</v>
      </c>
      <c r="Q217" s="10">
        <v>0.1</v>
      </c>
      <c r="R217" s="51">
        <f t="shared" si="3"/>
        <v>25</v>
      </c>
      <c r="S217" s="54">
        <v>24</v>
      </c>
      <c r="T217" s="9" t="s">
        <v>457</v>
      </c>
      <c r="U217" s="7" t="s">
        <v>609</v>
      </c>
      <c r="Z217"/>
      <c r="AA217"/>
    </row>
    <row r="218" spans="1:28" ht="31" thickBot="1" x14ac:dyDescent="0.3">
      <c r="A218" s="15">
        <v>186204204</v>
      </c>
      <c r="B218" s="15" t="s">
        <v>18</v>
      </c>
      <c r="C218" s="7" t="s">
        <v>18</v>
      </c>
      <c r="D218" s="7" t="s">
        <v>791</v>
      </c>
      <c r="E218" s="7" t="s">
        <v>246</v>
      </c>
      <c r="F218" s="7" t="s">
        <v>451</v>
      </c>
      <c r="G218" s="7" t="s">
        <v>326</v>
      </c>
      <c r="H218" s="7" t="s">
        <v>326</v>
      </c>
      <c r="I218" s="7" t="s">
        <v>326</v>
      </c>
      <c r="J218" s="8" t="s">
        <v>795</v>
      </c>
      <c r="K218" s="8" t="s">
        <v>796</v>
      </c>
      <c r="L218" s="8" t="s">
        <v>794</v>
      </c>
      <c r="M218" s="9" t="s">
        <v>456</v>
      </c>
      <c r="N218" s="9">
        <v>15</v>
      </c>
      <c r="O218" s="9" t="s">
        <v>462</v>
      </c>
      <c r="P218" s="10">
        <v>0</v>
      </c>
      <c r="Q218" s="10">
        <v>0.15</v>
      </c>
      <c r="R218" s="51">
        <f t="shared" si="3"/>
        <v>38</v>
      </c>
      <c r="S218" s="54">
        <v>38</v>
      </c>
      <c r="T218" s="9" t="s">
        <v>457</v>
      </c>
      <c r="U218" s="7" t="s">
        <v>609</v>
      </c>
    </row>
    <row r="219" spans="1:28" ht="41" thickBot="1" x14ac:dyDescent="0.3">
      <c r="A219" s="15">
        <v>186204204</v>
      </c>
      <c r="B219" s="15" t="s">
        <v>18</v>
      </c>
      <c r="C219" s="7" t="s">
        <v>18</v>
      </c>
      <c r="D219" s="7" t="s">
        <v>791</v>
      </c>
      <c r="E219" s="7" t="s">
        <v>246</v>
      </c>
      <c r="F219" s="7" t="s">
        <v>451</v>
      </c>
      <c r="G219" s="7" t="s">
        <v>326</v>
      </c>
      <c r="H219" s="7" t="s">
        <v>326</v>
      </c>
      <c r="I219" s="7" t="s">
        <v>326</v>
      </c>
      <c r="J219" s="8" t="s">
        <v>797</v>
      </c>
      <c r="K219" s="8" t="s">
        <v>798</v>
      </c>
      <c r="L219" s="8" t="s">
        <v>794</v>
      </c>
      <c r="M219" s="9" t="s">
        <v>456</v>
      </c>
      <c r="N219" s="9">
        <v>15</v>
      </c>
      <c r="O219" s="9" t="s">
        <v>462</v>
      </c>
      <c r="P219" s="10">
        <v>0</v>
      </c>
      <c r="Q219" s="10">
        <v>0.15</v>
      </c>
      <c r="R219" s="51">
        <f t="shared" si="3"/>
        <v>38</v>
      </c>
      <c r="S219" s="54">
        <v>38</v>
      </c>
      <c r="T219" s="9" t="s">
        <v>457</v>
      </c>
      <c r="U219" s="7" t="s">
        <v>609</v>
      </c>
    </row>
    <row r="220" spans="1:28" ht="31" thickBot="1" x14ac:dyDescent="0.3">
      <c r="A220" s="15">
        <v>116828677</v>
      </c>
      <c r="B220" s="15" t="s">
        <v>173</v>
      </c>
      <c r="C220" s="7" t="s">
        <v>173</v>
      </c>
      <c r="D220" s="7" t="s">
        <v>869</v>
      </c>
      <c r="E220" s="7" t="s">
        <v>292</v>
      </c>
      <c r="F220" s="7" t="s">
        <v>451</v>
      </c>
      <c r="G220" s="7" t="s">
        <v>489</v>
      </c>
      <c r="H220" s="7" t="s">
        <v>489</v>
      </c>
      <c r="I220" s="7" t="s">
        <v>489</v>
      </c>
      <c r="J220" s="8" t="s">
        <v>491</v>
      </c>
      <c r="K220" s="8" t="s">
        <v>492</v>
      </c>
      <c r="L220" s="8" t="s">
        <v>514</v>
      </c>
      <c r="M220" s="9" t="s">
        <v>456</v>
      </c>
      <c r="N220" s="9">
        <v>100</v>
      </c>
      <c r="O220" s="9" t="s">
        <v>462</v>
      </c>
      <c r="P220" s="10">
        <v>0</v>
      </c>
      <c r="Q220" s="10">
        <v>0.15</v>
      </c>
      <c r="R220" s="51">
        <f t="shared" si="3"/>
        <v>38</v>
      </c>
      <c r="S220" s="54">
        <v>38</v>
      </c>
      <c r="T220" s="9" t="s">
        <v>457</v>
      </c>
      <c r="U220" s="7" t="s">
        <v>602</v>
      </c>
    </row>
    <row r="221" spans="1:28" ht="85.5" customHeight="1" thickBot="1" x14ac:dyDescent="0.4">
      <c r="A221" s="15">
        <v>116828677</v>
      </c>
      <c r="B221" s="15" t="s">
        <v>173</v>
      </c>
      <c r="C221" s="7" t="s">
        <v>173</v>
      </c>
      <c r="D221" s="7" t="s">
        <v>869</v>
      </c>
      <c r="E221" s="7" t="s">
        <v>292</v>
      </c>
      <c r="F221" s="7" t="s">
        <v>451</v>
      </c>
      <c r="G221" s="7" t="s">
        <v>489</v>
      </c>
      <c r="H221" s="7" t="s">
        <v>489</v>
      </c>
      <c r="I221" s="7" t="s">
        <v>489</v>
      </c>
      <c r="J221" s="8" t="s">
        <v>494</v>
      </c>
      <c r="K221" s="8" t="s">
        <v>603</v>
      </c>
      <c r="L221" s="8" t="s">
        <v>623</v>
      </c>
      <c r="M221" s="9" t="s">
        <v>456</v>
      </c>
      <c r="N221" s="9">
        <v>100</v>
      </c>
      <c r="O221" s="9" t="s">
        <v>462</v>
      </c>
      <c r="P221" s="10">
        <v>0</v>
      </c>
      <c r="Q221" s="10">
        <v>0.15</v>
      </c>
      <c r="R221" s="51">
        <f t="shared" si="3"/>
        <v>38</v>
      </c>
      <c r="S221" s="54">
        <v>38</v>
      </c>
      <c r="T221" s="9" t="s">
        <v>457</v>
      </c>
      <c r="U221" s="7" t="s">
        <v>602</v>
      </c>
      <c r="Z221"/>
      <c r="AA221"/>
      <c r="AB221"/>
    </row>
    <row r="222" spans="1:28" ht="54" customHeight="1" thickBot="1" x14ac:dyDescent="0.4">
      <c r="A222" s="15">
        <v>116828677</v>
      </c>
      <c r="B222" s="15" t="s">
        <v>173</v>
      </c>
      <c r="C222" s="7" t="s">
        <v>173</v>
      </c>
      <c r="D222" s="7" t="s">
        <v>869</v>
      </c>
      <c r="E222" s="7" t="s">
        <v>292</v>
      </c>
      <c r="F222" s="7" t="s">
        <v>451</v>
      </c>
      <c r="G222" s="7" t="s">
        <v>489</v>
      </c>
      <c r="H222" s="7" t="s">
        <v>489</v>
      </c>
      <c r="I222" s="7" t="s">
        <v>489</v>
      </c>
      <c r="J222" s="8" t="s">
        <v>498</v>
      </c>
      <c r="K222" s="8" t="s">
        <v>606</v>
      </c>
      <c r="L222" s="8" t="s">
        <v>629</v>
      </c>
      <c r="M222" s="9" t="s">
        <v>497</v>
      </c>
      <c r="N222" s="9">
        <v>100</v>
      </c>
      <c r="O222" s="9" t="s">
        <v>462</v>
      </c>
      <c r="P222" s="10">
        <v>0</v>
      </c>
      <c r="Q222" s="10">
        <v>0.1</v>
      </c>
      <c r="R222" s="51">
        <f t="shared" si="3"/>
        <v>25</v>
      </c>
      <c r="S222" s="54">
        <v>24</v>
      </c>
      <c r="T222" s="9" t="s">
        <v>457</v>
      </c>
      <c r="U222" s="7" t="s">
        <v>602</v>
      </c>
      <c r="Z222"/>
      <c r="AA222"/>
    </row>
    <row r="223" spans="1:28" ht="31" thickBot="1" x14ac:dyDescent="0.3">
      <c r="A223" s="15">
        <v>90659766</v>
      </c>
      <c r="B223" s="15" t="s">
        <v>61</v>
      </c>
      <c r="C223" s="7" t="s">
        <v>61</v>
      </c>
      <c r="D223" s="7" t="s">
        <v>900</v>
      </c>
      <c r="E223" s="7" t="s">
        <v>250</v>
      </c>
      <c r="F223" s="7" t="s">
        <v>451</v>
      </c>
      <c r="G223" s="7" t="s">
        <v>489</v>
      </c>
      <c r="H223" s="7" t="s">
        <v>489</v>
      </c>
      <c r="I223" s="7" t="s">
        <v>489</v>
      </c>
      <c r="J223" s="8" t="s">
        <v>491</v>
      </c>
      <c r="K223" s="8" t="s">
        <v>492</v>
      </c>
      <c r="L223" s="8" t="s">
        <v>514</v>
      </c>
      <c r="M223" s="9" t="s">
        <v>456</v>
      </c>
      <c r="N223" s="9">
        <v>100</v>
      </c>
      <c r="O223" s="9" t="s">
        <v>462</v>
      </c>
      <c r="P223" s="10">
        <v>0.01</v>
      </c>
      <c r="Q223" s="10">
        <v>0.15</v>
      </c>
      <c r="R223" s="51">
        <f t="shared" si="3"/>
        <v>38</v>
      </c>
      <c r="S223" s="54">
        <v>38</v>
      </c>
      <c r="T223" s="9" t="s">
        <v>457</v>
      </c>
      <c r="U223" s="7" t="s">
        <v>529</v>
      </c>
    </row>
    <row r="224" spans="1:28" ht="41" thickBot="1" x14ac:dyDescent="0.3">
      <c r="A224" s="15">
        <v>90659766</v>
      </c>
      <c r="B224" s="15" t="s">
        <v>61</v>
      </c>
      <c r="C224" s="7" t="s">
        <v>61</v>
      </c>
      <c r="D224" s="7" t="s">
        <v>900</v>
      </c>
      <c r="E224" s="7" t="s">
        <v>250</v>
      </c>
      <c r="F224" s="7" t="s">
        <v>451</v>
      </c>
      <c r="G224" s="7" t="s">
        <v>489</v>
      </c>
      <c r="H224" s="7" t="s">
        <v>489</v>
      </c>
      <c r="I224" s="7" t="s">
        <v>489</v>
      </c>
      <c r="J224" s="8" t="s">
        <v>494</v>
      </c>
      <c r="K224" s="8" t="s">
        <v>840</v>
      </c>
      <c r="L224" s="8" t="s">
        <v>620</v>
      </c>
      <c r="M224" s="9" t="s">
        <v>497</v>
      </c>
      <c r="N224" s="9">
        <v>2</v>
      </c>
      <c r="O224" s="9" t="s">
        <v>442</v>
      </c>
      <c r="P224" s="10">
        <v>0.01</v>
      </c>
      <c r="Q224" s="10">
        <v>0.1</v>
      </c>
      <c r="R224" s="51">
        <f t="shared" si="3"/>
        <v>25</v>
      </c>
      <c r="S224" s="54">
        <v>24</v>
      </c>
      <c r="T224" s="9" t="s">
        <v>457</v>
      </c>
      <c r="U224" s="7" t="s">
        <v>529</v>
      </c>
    </row>
    <row r="225" spans="1:27" ht="61" thickBot="1" x14ac:dyDescent="0.3">
      <c r="A225" s="15">
        <v>90659766</v>
      </c>
      <c r="B225" s="15" t="s">
        <v>61</v>
      </c>
      <c r="C225" s="7" t="s">
        <v>61</v>
      </c>
      <c r="D225" s="7" t="s">
        <v>900</v>
      </c>
      <c r="E225" s="7" t="s">
        <v>250</v>
      </c>
      <c r="F225" s="7" t="s">
        <v>451</v>
      </c>
      <c r="G225" s="7" t="s">
        <v>489</v>
      </c>
      <c r="H225" s="7" t="s">
        <v>489</v>
      </c>
      <c r="I225" s="7" t="s">
        <v>489</v>
      </c>
      <c r="J225" s="8" t="s">
        <v>498</v>
      </c>
      <c r="K225" s="8" t="s">
        <v>841</v>
      </c>
      <c r="L225" s="8" t="s">
        <v>842</v>
      </c>
      <c r="M225" s="9" t="s">
        <v>497</v>
      </c>
      <c r="N225" s="9">
        <v>45</v>
      </c>
      <c r="O225" s="9" t="s">
        <v>442</v>
      </c>
      <c r="P225" s="10">
        <v>0.01</v>
      </c>
      <c r="Q225" s="10">
        <v>0.15</v>
      </c>
      <c r="R225" s="51">
        <f t="shared" si="3"/>
        <v>38</v>
      </c>
      <c r="S225" s="54">
        <v>38</v>
      </c>
      <c r="T225" s="9" t="s">
        <v>457</v>
      </c>
      <c r="U225" s="7" t="s">
        <v>529</v>
      </c>
    </row>
    <row r="226" spans="1:27" ht="43.5" customHeight="1" thickBot="1" x14ac:dyDescent="0.4">
      <c r="A226" s="15" t="s">
        <v>945</v>
      </c>
      <c r="B226" s="15" t="s">
        <v>179</v>
      </c>
      <c r="C226" s="7" t="s">
        <v>946</v>
      </c>
      <c r="D226" s="7" t="s">
        <v>947</v>
      </c>
      <c r="E226" s="7" t="s">
        <v>295</v>
      </c>
      <c r="F226" s="7" t="s">
        <v>451</v>
      </c>
      <c r="G226" s="7" t="s">
        <v>948</v>
      </c>
      <c r="H226" s="7" t="s">
        <v>904</v>
      </c>
      <c r="I226" s="7" t="s">
        <v>343</v>
      </c>
      <c r="J226" s="8" t="s">
        <v>949</v>
      </c>
      <c r="K226" s="8" t="s">
        <v>950</v>
      </c>
      <c r="L226" s="8" t="s">
        <v>951</v>
      </c>
      <c r="M226" s="9" t="s">
        <v>456</v>
      </c>
      <c r="N226" s="9">
        <v>100</v>
      </c>
      <c r="O226" s="9" t="s">
        <v>462</v>
      </c>
      <c r="P226" s="10">
        <v>0</v>
      </c>
      <c r="Q226" s="10">
        <v>0.1</v>
      </c>
      <c r="R226" s="51">
        <f t="shared" si="3"/>
        <v>25</v>
      </c>
      <c r="S226" s="54">
        <v>24</v>
      </c>
      <c r="T226" s="9" t="s">
        <v>457</v>
      </c>
      <c r="U226" s="7" t="s">
        <v>565</v>
      </c>
      <c r="Z226"/>
      <c r="AA226"/>
    </row>
    <row r="227" spans="1:27" ht="33" customHeight="1" thickBot="1" x14ac:dyDescent="0.4">
      <c r="A227" s="15" t="s">
        <v>945</v>
      </c>
      <c r="B227" s="15" t="s">
        <v>179</v>
      </c>
      <c r="C227" s="7" t="s">
        <v>946</v>
      </c>
      <c r="D227" s="7" t="s">
        <v>947</v>
      </c>
      <c r="E227" s="7" t="s">
        <v>295</v>
      </c>
      <c r="F227" s="7" t="s">
        <v>451</v>
      </c>
      <c r="G227" s="7" t="s">
        <v>948</v>
      </c>
      <c r="H227" s="7" t="s">
        <v>904</v>
      </c>
      <c r="I227" s="7" t="s">
        <v>343</v>
      </c>
      <c r="J227" s="8" t="s">
        <v>952</v>
      </c>
      <c r="K227" s="8" t="s">
        <v>953</v>
      </c>
      <c r="L227" s="8" t="s">
        <v>954</v>
      </c>
      <c r="M227" s="9" t="s">
        <v>456</v>
      </c>
      <c r="N227" s="9">
        <v>100</v>
      </c>
      <c r="O227" s="9" t="s">
        <v>462</v>
      </c>
      <c r="P227" s="10">
        <v>0</v>
      </c>
      <c r="Q227" s="10">
        <v>0.15</v>
      </c>
      <c r="R227" s="51">
        <f t="shared" si="3"/>
        <v>38</v>
      </c>
      <c r="S227" s="54">
        <v>38</v>
      </c>
      <c r="T227" s="9" t="s">
        <v>457</v>
      </c>
      <c r="U227" s="7" t="s">
        <v>565</v>
      </c>
      <c r="Z227"/>
      <c r="AA227"/>
    </row>
    <row r="228" spans="1:27" ht="33" customHeight="1" thickBot="1" x14ac:dyDescent="0.4">
      <c r="A228" s="15" t="s">
        <v>945</v>
      </c>
      <c r="B228" s="15" t="s">
        <v>179</v>
      </c>
      <c r="C228" s="7" t="s">
        <v>946</v>
      </c>
      <c r="D228" s="7" t="s">
        <v>947</v>
      </c>
      <c r="E228" s="7" t="s">
        <v>295</v>
      </c>
      <c r="F228" s="7" t="s">
        <v>451</v>
      </c>
      <c r="G228" s="7" t="s">
        <v>948</v>
      </c>
      <c r="H228" s="7" t="s">
        <v>904</v>
      </c>
      <c r="I228" s="7" t="s">
        <v>343</v>
      </c>
      <c r="J228" s="8" t="s">
        <v>955</v>
      </c>
      <c r="K228" s="8" t="s">
        <v>956</v>
      </c>
      <c r="L228" s="8" t="s">
        <v>957</v>
      </c>
      <c r="M228" s="9" t="s">
        <v>456</v>
      </c>
      <c r="N228" s="9">
        <v>100</v>
      </c>
      <c r="O228" s="9" t="s">
        <v>462</v>
      </c>
      <c r="P228" s="10">
        <v>0</v>
      </c>
      <c r="Q228" s="10">
        <v>0.15</v>
      </c>
      <c r="R228" s="51">
        <f t="shared" si="3"/>
        <v>38</v>
      </c>
      <c r="S228" s="54">
        <v>38</v>
      </c>
      <c r="T228" s="9" t="s">
        <v>457</v>
      </c>
      <c r="U228" s="7" t="s">
        <v>565</v>
      </c>
      <c r="Z228"/>
      <c r="AA228"/>
    </row>
    <row r="229" spans="1:27" ht="43.5" customHeight="1" thickBot="1" x14ac:dyDescent="0.4">
      <c r="A229" s="15">
        <v>132049602</v>
      </c>
      <c r="B229" s="15" t="s">
        <v>30</v>
      </c>
      <c r="C229" s="7" t="s">
        <v>30</v>
      </c>
      <c r="D229" s="7" t="s">
        <v>980</v>
      </c>
      <c r="E229" s="7" t="s">
        <v>239</v>
      </c>
      <c r="F229" s="7" t="s">
        <v>451</v>
      </c>
      <c r="G229" s="7" t="s">
        <v>322</v>
      </c>
      <c r="H229" s="7" t="s">
        <v>322</v>
      </c>
      <c r="I229" s="7" t="s">
        <v>322</v>
      </c>
      <c r="J229" s="8" t="s">
        <v>981</v>
      </c>
      <c r="K229" s="8" t="s">
        <v>982</v>
      </c>
      <c r="L229" s="8" t="s">
        <v>983</v>
      </c>
      <c r="M229" s="9" t="s">
        <v>456</v>
      </c>
      <c r="N229" s="9">
        <v>100</v>
      </c>
      <c r="O229" s="9" t="s">
        <v>462</v>
      </c>
      <c r="P229" s="10">
        <v>0.75</v>
      </c>
      <c r="Q229" s="10">
        <v>0.1</v>
      </c>
      <c r="R229" s="51">
        <f t="shared" si="3"/>
        <v>25</v>
      </c>
      <c r="S229" s="54">
        <v>25</v>
      </c>
      <c r="T229" s="9" t="s">
        <v>457</v>
      </c>
      <c r="U229" s="7" t="s">
        <v>973</v>
      </c>
      <c r="Z229"/>
      <c r="AA229"/>
    </row>
    <row r="230" spans="1:27" ht="33" customHeight="1" thickBot="1" x14ac:dyDescent="0.4">
      <c r="A230" s="15">
        <v>132049602</v>
      </c>
      <c r="B230" s="15" t="s">
        <v>30</v>
      </c>
      <c r="C230" s="7" t="s">
        <v>30</v>
      </c>
      <c r="D230" s="7" t="s">
        <v>980</v>
      </c>
      <c r="E230" s="7" t="s">
        <v>239</v>
      </c>
      <c r="F230" s="7" t="s">
        <v>451</v>
      </c>
      <c r="G230" s="7" t="s">
        <v>322</v>
      </c>
      <c r="H230" s="7" t="s">
        <v>322</v>
      </c>
      <c r="I230" s="7" t="s">
        <v>322</v>
      </c>
      <c r="J230" s="8" t="s">
        <v>984</v>
      </c>
      <c r="K230" s="8" t="s">
        <v>985</v>
      </c>
      <c r="L230" s="8" t="s">
        <v>986</v>
      </c>
      <c r="M230" s="9" t="s">
        <v>456</v>
      </c>
      <c r="N230" s="9">
        <v>100</v>
      </c>
      <c r="O230" s="9" t="s">
        <v>462</v>
      </c>
      <c r="P230" s="10">
        <v>1</v>
      </c>
      <c r="Q230" s="10">
        <v>0.2</v>
      </c>
      <c r="R230" s="51">
        <f t="shared" si="3"/>
        <v>50</v>
      </c>
      <c r="S230" s="54">
        <v>50</v>
      </c>
      <c r="T230" s="9" t="s">
        <v>457</v>
      </c>
      <c r="U230" s="7" t="s">
        <v>973</v>
      </c>
      <c r="Z230"/>
      <c r="AA230"/>
    </row>
    <row r="231" spans="1:27" ht="41" thickBot="1" x14ac:dyDescent="0.3">
      <c r="A231" s="15">
        <v>132049602</v>
      </c>
      <c r="B231" s="15" t="s">
        <v>30</v>
      </c>
      <c r="C231" s="7" t="s">
        <v>30</v>
      </c>
      <c r="D231" s="7" t="s">
        <v>980</v>
      </c>
      <c r="E231" s="7" t="s">
        <v>239</v>
      </c>
      <c r="F231" s="7" t="s">
        <v>451</v>
      </c>
      <c r="G231" s="7" t="s">
        <v>322</v>
      </c>
      <c r="H231" s="7" t="s">
        <v>322</v>
      </c>
      <c r="I231" s="7" t="s">
        <v>322</v>
      </c>
      <c r="J231" s="8" t="s">
        <v>987</v>
      </c>
      <c r="K231" s="8" t="s">
        <v>988</v>
      </c>
      <c r="L231" s="8" t="s">
        <v>989</v>
      </c>
      <c r="M231" s="9" t="s">
        <v>456</v>
      </c>
      <c r="N231" s="9">
        <v>100</v>
      </c>
      <c r="O231" s="9" t="s">
        <v>462</v>
      </c>
      <c r="P231" s="10">
        <v>0.75</v>
      </c>
      <c r="Q231" s="10">
        <v>0.1</v>
      </c>
      <c r="R231" s="51">
        <f t="shared" si="3"/>
        <v>25</v>
      </c>
      <c r="S231" s="54">
        <v>25</v>
      </c>
      <c r="T231" s="9" t="s">
        <v>457</v>
      </c>
      <c r="U231" s="7" t="s">
        <v>973</v>
      </c>
    </row>
    <row r="232" spans="1:27" ht="31" thickBot="1" x14ac:dyDescent="0.3">
      <c r="A232" s="15">
        <v>143715566</v>
      </c>
      <c r="B232" s="15" t="s">
        <v>113</v>
      </c>
      <c r="C232" s="7" t="s">
        <v>113</v>
      </c>
      <c r="D232" s="7" t="s">
        <v>851</v>
      </c>
      <c r="E232" s="7" t="s">
        <v>269</v>
      </c>
      <c r="F232" s="7" t="s">
        <v>451</v>
      </c>
      <c r="G232" s="7" t="s">
        <v>489</v>
      </c>
      <c r="H232" s="7" t="s">
        <v>489</v>
      </c>
      <c r="I232" s="7" t="s">
        <v>489</v>
      </c>
      <c r="J232" s="8" t="s">
        <v>491</v>
      </c>
      <c r="K232" s="8" t="s">
        <v>492</v>
      </c>
      <c r="L232" s="8" t="s">
        <v>514</v>
      </c>
      <c r="M232" s="9" t="s">
        <v>456</v>
      </c>
      <c r="N232" s="9">
        <v>100</v>
      </c>
      <c r="O232" s="9" t="s">
        <v>462</v>
      </c>
      <c r="P232" s="10">
        <v>0.01</v>
      </c>
      <c r="Q232" s="10">
        <v>0.15</v>
      </c>
      <c r="R232" s="51">
        <f t="shared" si="3"/>
        <v>38</v>
      </c>
      <c r="S232" s="54">
        <v>38</v>
      </c>
      <c r="T232" s="9" t="s">
        <v>457</v>
      </c>
      <c r="U232" s="7" t="s">
        <v>839</v>
      </c>
    </row>
    <row r="233" spans="1:27" ht="41" thickBot="1" x14ac:dyDescent="0.3">
      <c r="A233" s="15">
        <v>143715566</v>
      </c>
      <c r="B233" s="15" t="s">
        <v>113</v>
      </c>
      <c r="C233" s="7" t="s">
        <v>113</v>
      </c>
      <c r="D233" s="7" t="s">
        <v>851</v>
      </c>
      <c r="E233" s="7" t="s">
        <v>269</v>
      </c>
      <c r="F233" s="7" t="s">
        <v>451</v>
      </c>
      <c r="G233" s="7" t="s">
        <v>489</v>
      </c>
      <c r="H233" s="7" t="s">
        <v>489</v>
      </c>
      <c r="I233" s="7" t="s">
        <v>489</v>
      </c>
      <c r="J233" s="8" t="s">
        <v>494</v>
      </c>
      <c r="K233" s="8" t="s">
        <v>840</v>
      </c>
      <c r="L233" s="8" t="s">
        <v>620</v>
      </c>
      <c r="M233" s="9" t="s">
        <v>497</v>
      </c>
      <c r="N233" s="9">
        <v>2</v>
      </c>
      <c r="O233" s="9" t="s">
        <v>442</v>
      </c>
      <c r="P233" s="10">
        <v>0.01</v>
      </c>
      <c r="Q233" s="10">
        <v>0.1</v>
      </c>
      <c r="R233" s="51">
        <f t="shared" si="3"/>
        <v>25</v>
      </c>
      <c r="S233" s="54">
        <v>24</v>
      </c>
      <c r="T233" s="9" t="s">
        <v>457</v>
      </c>
      <c r="U233" s="7" t="s">
        <v>839</v>
      </c>
    </row>
    <row r="234" spans="1:27" ht="61" thickBot="1" x14ac:dyDescent="0.3">
      <c r="A234" s="15">
        <v>143715566</v>
      </c>
      <c r="B234" s="15" t="s">
        <v>113</v>
      </c>
      <c r="C234" s="7" t="s">
        <v>113</v>
      </c>
      <c r="D234" s="7" t="s">
        <v>851</v>
      </c>
      <c r="E234" s="7" t="s">
        <v>269</v>
      </c>
      <c r="F234" s="7" t="s">
        <v>451</v>
      </c>
      <c r="G234" s="7" t="s">
        <v>489</v>
      </c>
      <c r="H234" s="7" t="s">
        <v>489</v>
      </c>
      <c r="I234" s="7" t="s">
        <v>489</v>
      </c>
      <c r="J234" s="8" t="s">
        <v>498</v>
      </c>
      <c r="K234" s="8" t="s">
        <v>841</v>
      </c>
      <c r="L234" s="8" t="s">
        <v>842</v>
      </c>
      <c r="M234" s="9" t="s">
        <v>497</v>
      </c>
      <c r="N234" s="9">
        <v>45</v>
      </c>
      <c r="O234" s="9" t="s">
        <v>462</v>
      </c>
      <c r="P234" s="10">
        <v>0.01</v>
      </c>
      <c r="Q234" s="10">
        <v>0.15</v>
      </c>
      <c r="R234" s="51">
        <f t="shared" si="3"/>
        <v>38</v>
      </c>
      <c r="S234" s="54">
        <v>38</v>
      </c>
      <c r="T234" s="9" t="s">
        <v>457</v>
      </c>
      <c r="U234" s="7" t="s">
        <v>839</v>
      </c>
    </row>
    <row r="235" spans="1:27" ht="31" thickBot="1" x14ac:dyDescent="0.3">
      <c r="A235" s="15">
        <v>73122813</v>
      </c>
      <c r="B235" s="15" t="s">
        <v>45</v>
      </c>
      <c r="C235" s="7" t="s">
        <v>45</v>
      </c>
      <c r="D235" s="7" t="s">
        <v>821</v>
      </c>
      <c r="E235" s="7" t="s">
        <v>244</v>
      </c>
      <c r="F235" s="7" t="s">
        <v>451</v>
      </c>
      <c r="G235" s="7" t="s">
        <v>489</v>
      </c>
      <c r="H235" s="7" t="s">
        <v>489</v>
      </c>
      <c r="I235" s="7" t="s">
        <v>489</v>
      </c>
      <c r="J235" s="8" t="s">
        <v>491</v>
      </c>
      <c r="K235" s="8" t="s">
        <v>822</v>
      </c>
      <c r="L235" s="8" t="s">
        <v>823</v>
      </c>
      <c r="M235" s="9" t="s">
        <v>456</v>
      </c>
      <c r="N235" s="9">
        <v>100</v>
      </c>
      <c r="O235" s="9" t="s">
        <v>442</v>
      </c>
      <c r="P235" s="10">
        <v>0</v>
      </c>
      <c r="Q235" s="10">
        <v>0.15</v>
      </c>
      <c r="R235" s="51">
        <f t="shared" si="3"/>
        <v>38</v>
      </c>
      <c r="S235" s="54">
        <v>38</v>
      </c>
      <c r="T235" s="9" t="s">
        <v>457</v>
      </c>
      <c r="U235" s="7" t="s">
        <v>602</v>
      </c>
    </row>
    <row r="236" spans="1:27" ht="61" thickBot="1" x14ac:dyDescent="0.3">
      <c r="A236" s="15">
        <v>73122813</v>
      </c>
      <c r="B236" s="15" t="s">
        <v>45</v>
      </c>
      <c r="C236" s="7" t="s">
        <v>45</v>
      </c>
      <c r="D236" s="7" t="s">
        <v>821</v>
      </c>
      <c r="E236" s="7" t="s">
        <v>244</v>
      </c>
      <c r="F236" s="7" t="s">
        <v>451</v>
      </c>
      <c r="G236" s="7" t="s">
        <v>489</v>
      </c>
      <c r="H236" s="7" t="s">
        <v>489</v>
      </c>
      <c r="I236" s="7" t="s">
        <v>489</v>
      </c>
      <c r="J236" s="8" t="s">
        <v>494</v>
      </c>
      <c r="K236" s="8" t="s">
        <v>603</v>
      </c>
      <c r="L236" s="8" t="s">
        <v>623</v>
      </c>
      <c r="M236" s="9" t="s">
        <v>456</v>
      </c>
      <c r="N236" s="9">
        <v>100</v>
      </c>
      <c r="O236" s="9" t="s">
        <v>462</v>
      </c>
      <c r="P236" s="10">
        <v>0</v>
      </c>
      <c r="Q236" s="10">
        <v>0.15</v>
      </c>
      <c r="R236" s="51">
        <f t="shared" si="3"/>
        <v>38</v>
      </c>
      <c r="S236" s="54">
        <v>38</v>
      </c>
      <c r="T236" s="9" t="s">
        <v>457</v>
      </c>
      <c r="U236" s="7" t="s">
        <v>602</v>
      </c>
    </row>
    <row r="237" spans="1:27" ht="51" thickBot="1" x14ac:dyDescent="0.3">
      <c r="A237" s="15">
        <v>73122813</v>
      </c>
      <c r="B237" s="15" t="s">
        <v>45</v>
      </c>
      <c r="C237" s="7" t="s">
        <v>45</v>
      </c>
      <c r="D237" s="7" t="s">
        <v>821</v>
      </c>
      <c r="E237" s="7" t="s">
        <v>244</v>
      </c>
      <c r="F237" s="7" t="s">
        <v>451</v>
      </c>
      <c r="G237" s="7" t="s">
        <v>489</v>
      </c>
      <c r="H237" s="7" t="s">
        <v>489</v>
      </c>
      <c r="I237" s="7" t="s">
        <v>489</v>
      </c>
      <c r="J237" s="8" t="s">
        <v>498</v>
      </c>
      <c r="K237" s="8" t="s">
        <v>606</v>
      </c>
      <c r="L237" s="8" t="s">
        <v>629</v>
      </c>
      <c r="M237" s="9" t="s">
        <v>497</v>
      </c>
      <c r="N237" s="9">
        <v>100</v>
      </c>
      <c r="O237" s="9" t="s">
        <v>462</v>
      </c>
      <c r="P237" s="10">
        <v>0</v>
      </c>
      <c r="Q237" s="10">
        <v>0.1</v>
      </c>
      <c r="R237" s="51">
        <f t="shared" si="3"/>
        <v>25</v>
      </c>
      <c r="S237" s="54">
        <v>24</v>
      </c>
      <c r="T237" s="9" t="s">
        <v>457</v>
      </c>
      <c r="U237" s="7" t="s">
        <v>602</v>
      </c>
    </row>
    <row r="238" spans="1:27" ht="51" thickBot="1" x14ac:dyDescent="0.3">
      <c r="A238" s="15">
        <v>212562181</v>
      </c>
      <c r="B238" s="15" t="s">
        <v>132</v>
      </c>
      <c r="C238" s="7" t="s">
        <v>132</v>
      </c>
      <c r="D238" s="7" t="s">
        <v>875</v>
      </c>
      <c r="E238" s="7" t="s">
        <v>276</v>
      </c>
      <c r="F238" s="7" t="s">
        <v>451</v>
      </c>
      <c r="G238" s="7" t="s">
        <v>876</v>
      </c>
      <c r="H238" s="7" t="s">
        <v>876</v>
      </c>
      <c r="I238" s="7" t="s">
        <v>876</v>
      </c>
      <c r="J238" s="8" t="s">
        <v>877</v>
      </c>
      <c r="K238" s="8" t="s">
        <v>878</v>
      </c>
      <c r="L238" s="8" t="s">
        <v>879</v>
      </c>
      <c r="M238" s="9" t="s">
        <v>456</v>
      </c>
      <c r="N238" s="9" t="s">
        <v>880</v>
      </c>
      <c r="O238" s="9" t="s">
        <v>462</v>
      </c>
      <c r="P238" s="10">
        <v>1</v>
      </c>
      <c r="Q238" s="10">
        <v>0.15</v>
      </c>
      <c r="R238" s="51">
        <f t="shared" si="3"/>
        <v>38</v>
      </c>
      <c r="S238" s="54">
        <v>38</v>
      </c>
      <c r="T238" s="9" t="s">
        <v>457</v>
      </c>
      <c r="U238" s="7" t="s">
        <v>828</v>
      </c>
    </row>
    <row r="239" spans="1:27" ht="31" thickBot="1" x14ac:dyDescent="0.3">
      <c r="A239" s="15">
        <v>212562181</v>
      </c>
      <c r="B239" s="15" t="s">
        <v>132</v>
      </c>
      <c r="C239" s="7" t="s">
        <v>132</v>
      </c>
      <c r="D239" s="7" t="s">
        <v>875</v>
      </c>
      <c r="E239" s="7" t="s">
        <v>276</v>
      </c>
      <c r="F239" s="7" t="s">
        <v>451</v>
      </c>
      <c r="G239" s="7" t="s">
        <v>876</v>
      </c>
      <c r="H239" s="7" t="s">
        <v>876</v>
      </c>
      <c r="I239" s="7" t="s">
        <v>876</v>
      </c>
      <c r="J239" s="8" t="s">
        <v>881</v>
      </c>
      <c r="K239" s="8" t="s">
        <v>882</v>
      </c>
      <c r="L239" s="8" t="s">
        <v>883</v>
      </c>
      <c r="M239" s="9" t="s">
        <v>456</v>
      </c>
      <c r="N239" s="9">
        <v>15</v>
      </c>
      <c r="O239" s="9" t="s">
        <v>462</v>
      </c>
      <c r="P239" s="10">
        <v>1</v>
      </c>
      <c r="Q239" s="10">
        <v>0.15</v>
      </c>
      <c r="R239" s="51">
        <f t="shared" si="3"/>
        <v>38</v>
      </c>
      <c r="S239" s="54">
        <v>38</v>
      </c>
      <c r="T239" s="9" t="s">
        <v>457</v>
      </c>
      <c r="U239" s="7" t="s">
        <v>828</v>
      </c>
    </row>
    <row r="240" spans="1:27" ht="101" thickBot="1" x14ac:dyDescent="0.3">
      <c r="A240" s="15">
        <v>212562181</v>
      </c>
      <c r="B240" s="15" t="s">
        <v>132</v>
      </c>
      <c r="C240" s="7" t="s">
        <v>132</v>
      </c>
      <c r="D240" s="7" t="s">
        <v>875</v>
      </c>
      <c r="E240" s="7" t="s">
        <v>276</v>
      </c>
      <c r="F240" s="7" t="s">
        <v>451</v>
      </c>
      <c r="G240" s="7" t="s">
        <v>876</v>
      </c>
      <c r="H240" s="7" t="s">
        <v>876</v>
      </c>
      <c r="I240" s="7" t="s">
        <v>876</v>
      </c>
      <c r="J240" s="8" t="s">
        <v>884</v>
      </c>
      <c r="K240" s="8" t="s">
        <v>885</v>
      </c>
      <c r="L240" s="8" t="s">
        <v>886</v>
      </c>
      <c r="M240" s="9" t="s">
        <v>456</v>
      </c>
      <c r="N240" s="9">
        <v>10</v>
      </c>
      <c r="O240" s="9" t="s">
        <v>462</v>
      </c>
      <c r="P240" s="10">
        <v>1</v>
      </c>
      <c r="Q240" s="10">
        <v>0.1</v>
      </c>
      <c r="R240" s="51">
        <f t="shared" si="3"/>
        <v>25</v>
      </c>
      <c r="S240" s="54">
        <v>24</v>
      </c>
      <c r="T240" s="9" t="s">
        <v>457</v>
      </c>
      <c r="U240" s="7" t="s">
        <v>828</v>
      </c>
    </row>
    <row r="241" spans="1:27" ht="43.5" customHeight="1" thickBot="1" x14ac:dyDescent="0.4">
      <c r="A241" s="15">
        <v>90979922</v>
      </c>
      <c r="B241" s="15" t="s">
        <v>176</v>
      </c>
      <c r="C241" s="7" t="s">
        <v>176</v>
      </c>
      <c r="D241" s="7" t="s">
        <v>874</v>
      </c>
      <c r="E241" s="7" t="s">
        <v>293</v>
      </c>
      <c r="F241" s="7" t="s">
        <v>451</v>
      </c>
      <c r="G241" s="7" t="s">
        <v>958</v>
      </c>
      <c r="H241" s="7" t="s">
        <v>904</v>
      </c>
      <c r="I241" s="7" t="s">
        <v>489</v>
      </c>
      <c r="J241" s="8" t="s">
        <v>491</v>
      </c>
      <c r="K241" s="8" t="s">
        <v>492</v>
      </c>
      <c r="L241" s="8" t="s">
        <v>514</v>
      </c>
      <c r="M241" s="9" t="s">
        <v>456</v>
      </c>
      <c r="N241" s="9">
        <v>100</v>
      </c>
      <c r="O241" s="9" t="s">
        <v>462</v>
      </c>
      <c r="P241" s="10">
        <v>0</v>
      </c>
      <c r="Q241" s="10">
        <v>0.1</v>
      </c>
      <c r="R241" s="51">
        <f t="shared" si="3"/>
        <v>25</v>
      </c>
      <c r="S241" s="54">
        <v>24</v>
      </c>
      <c r="T241" s="9" t="s">
        <v>457</v>
      </c>
      <c r="U241" s="7" t="s">
        <v>682</v>
      </c>
      <c r="Z241"/>
      <c r="AA241"/>
    </row>
    <row r="242" spans="1:27" ht="33" customHeight="1" thickBot="1" x14ac:dyDescent="0.4">
      <c r="A242" s="15">
        <v>90979922</v>
      </c>
      <c r="B242" s="15" t="s">
        <v>176</v>
      </c>
      <c r="C242" s="7" t="s">
        <v>176</v>
      </c>
      <c r="D242" s="7" t="s">
        <v>874</v>
      </c>
      <c r="E242" s="7" t="s">
        <v>293</v>
      </c>
      <c r="F242" s="7" t="s">
        <v>451</v>
      </c>
      <c r="G242" s="7" t="s">
        <v>958</v>
      </c>
      <c r="H242" s="7" t="s">
        <v>904</v>
      </c>
      <c r="I242" s="7" t="s">
        <v>489</v>
      </c>
      <c r="J242" s="8" t="s">
        <v>584</v>
      </c>
      <c r="K242" s="8" t="s">
        <v>637</v>
      </c>
      <c r="L242" s="8" t="s">
        <v>496</v>
      </c>
      <c r="M242" s="9" t="s">
        <v>497</v>
      </c>
      <c r="N242" s="9">
        <v>90</v>
      </c>
      <c r="O242" s="9" t="s">
        <v>462</v>
      </c>
      <c r="P242" s="10">
        <v>0</v>
      </c>
      <c r="Q242" s="10">
        <v>0.15</v>
      </c>
      <c r="R242" s="51">
        <f t="shared" si="3"/>
        <v>38</v>
      </c>
      <c r="S242" s="54">
        <v>38</v>
      </c>
      <c r="T242" s="9" t="s">
        <v>457</v>
      </c>
      <c r="U242" s="7" t="s">
        <v>682</v>
      </c>
      <c r="Z242"/>
      <c r="AA242"/>
    </row>
    <row r="243" spans="1:27" ht="33" customHeight="1" thickBot="1" x14ac:dyDescent="0.4">
      <c r="A243" s="15">
        <v>90979922</v>
      </c>
      <c r="B243" s="15" t="s">
        <v>176</v>
      </c>
      <c r="C243" s="7" t="s">
        <v>176</v>
      </c>
      <c r="D243" s="7" t="s">
        <v>874</v>
      </c>
      <c r="E243" s="7" t="s">
        <v>293</v>
      </c>
      <c r="F243" s="7" t="s">
        <v>451</v>
      </c>
      <c r="G243" s="7" t="s">
        <v>958</v>
      </c>
      <c r="H243" s="7" t="s">
        <v>904</v>
      </c>
      <c r="I243" s="7" t="s">
        <v>489</v>
      </c>
      <c r="J243" s="8" t="s">
        <v>498</v>
      </c>
      <c r="K243" s="8" t="s">
        <v>499</v>
      </c>
      <c r="L243" s="8" t="s">
        <v>959</v>
      </c>
      <c r="M243" s="9" t="s">
        <v>501</v>
      </c>
      <c r="N243" s="9">
        <v>85</v>
      </c>
      <c r="O243" s="9" t="s">
        <v>462</v>
      </c>
      <c r="P243" s="10">
        <v>0</v>
      </c>
      <c r="Q243" s="10">
        <v>0.15</v>
      </c>
      <c r="R243" s="51">
        <f t="shared" si="3"/>
        <v>38</v>
      </c>
      <c r="S243" s="54">
        <v>38</v>
      </c>
      <c r="T243" s="9" t="s">
        <v>457</v>
      </c>
      <c r="U243" s="7" t="s">
        <v>682</v>
      </c>
      <c r="Z243"/>
      <c r="AA243"/>
    </row>
    <row r="244" spans="1:27" ht="51" thickBot="1" x14ac:dyDescent="0.3">
      <c r="A244" s="15">
        <v>179643634</v>
      </c>
      <c r="B244" s="15" t="s">
        <v>217</v>
      </c>
      <c r="C244" s="7" t="s">
        <v>217</v>
      </c>
      <c r="D244" s="7" t="s">
        <v>1109</v>
      </c>
      <c r="E244" s="7" t="s">
        <v>311</v>
      </c>
      <c r="F244" s="7" t="s">
        <v>619</v>
      </c>
      <c r="G244" s="7" t="s">
        <v>1110</v>
      </c>
      <c r="H244" s="7" t="s">
        <v>904</v>
      </c>
      <c r="I244" s="7" t="s">
        <v>354</v>
      </c>
      <c r="J244" s="8" t="s">
        <v>1111</v>
      </c>
      <c r="K244" s="8" t="s">
        <v>1112</v>
      </c>
      <c r="L244" s="8" t="s">
        <v>1113</v>
      </c>
      <c r="M244" s="9" t="s">
        <v>456</v>
      </c>
      <c r="N244" s="9">
        <v>100</v>
      </c>
      <c r="O244" s="9" t="s">
        <v>442</v>
      </c>
      <c r="P244" s="10">
        <v>0</v>
      </c>
      <c r="Q244" s="10">
        <v>0.1</v>
      </c>
      <c r="R244" s="51">
        <f t="shared" si="3"/>
        <v>25</v>
      </c>
      <c r="S244" s="54">
        <v>24</v>
      </c>
      <c r="T244" s="9" t="s">
        <v>457</v>
      </c>
      <c r="U244" s="7" t="s">
        <v>828</v>
      </c>
    </row>
    <row r="245" spans="1:27" ht="51" thickBot="1" x14ac:dyDescent="0.3">
      <c r="A245" s="15">
        <v>179643634</v>
      </c>
      <c r="B245" s="15" t="s">
        <v>217</v>
      </c>
      <c r="C245" s="7" t="s">
        <v>217</v>
      </c>
      <c r="D245" s="7" t="s">
        <v>1109</v>
      </c>
      <c r="E245" s="7" t="s">
        <v>311</v>
      </c>
      <c r="F245" s="7" t="s">
        <v>619</v>
      </c>
      <c r="G245" s="7" t="s">
        <v>1110</v>
      </c>
      <c r="H245" s="7" t="s">
        <v>904</v>
      </c>
      <c r="I245" s="7" t="s">
        <v>354</v>
      </c>
      <c r="J245" s="8" t="s">
        <v>1114</v>
      </c>
      <c r="K245" s="8" t="s">
        <v>1115</v>
      </c>
      <c r="L245" s="8" t="s">
        <v>831</v>
      </c>
      <c r="M245" s="9" t="s">
        <v>456</v>
      </c>
      <c r="N245" s="9">
        <v>100</v>
      </c>
      <c r="O245" s="9" t="s">
        <v>462</v>
      </c>
      <c r="P245" s="10">
        <v>0</v>
      </c>
      <c r="Q245" s="10">
        <v>0.15</v>
      </c>
      <c r="R245" s="51">
        <f t="shared" si="3"/>
        <v>38</v>
      </c>
      <c r="S245" s="54">
        <v>38</v>
      </c>
      <c r="T245" s="9" t="s">
        <v>457</v>
      </c>
      <c r="U245" s="7" t="s">
        <v>828</v>
      </c>
    </row>
    <row r="246" spans="1:27" ht="51" thickBot="1" x14ac:dyDescent="0.3">
      <c r="A246" s="15">
        <v>179643634</v>
      </c>
      <c r="B246" s="15" t="s">
        <v>217</v>
      </c>
      <c r="C246" s="7" t="s">
        <v>217</v>
      </c>
      <c r="D246" s="7" t="s">
        <v>1109</v>
      </c>
      <c r="E246" s="7" t="s">
        <v>311</v>
      </c>
      <c r="F246" s="7" t="s">
        <v>619</v>
      </c>
      <c r="G246" s="7" t="s">
        <v>1110</v>
      </c>
      <c r="H246" s="7" t="s">
        <v>904</v>
      </c>
      <c r="I246" s="7" t="s">
        <v>354</v>
      </c>
      <c r="J246" s="8" t="s">
        <v>835</v>
      </c>
      <c r="K246" s="8" t="s">
        <v>1116</v>
      </c>
      <c r="L246" s="8" t="s">
        <v>837</v>
      </c>
      <c r="M246" s="9" t="s">
        <v>456</v>
      </c>
      <c r="N246" s="9">
        <v>100</v>
      </c>
      <c r="O246" s="9" t="s">
        <v>442</v>
      </c>
      <c r="P246" s="10">
        <v>0</v>
      </c>
      <c r="Q246" s="10">
        <v>0.15</v>
      </c>
      <c r="R246" s="51">
        <f t="shared" si="3"/>
        <v>38</v>
      </c>
      <c r="S246" s="54">
        <v>38</v>
      </c>
      <c r="T246" s="9" t="s">
        <v>457</v>
      </c>
      <c r="U246" s="7" t="s">
        <v>828</v>
      </c>
    </row>
    <row r="247" spans="1:27" ht="54" customHeight="1" thickBot="1" x14ac:dyDescent="0.4">
      <c r="A247" s="15">
        <v>267949042</v>
      </c>
      <c r="B247" s="15" t="s">
        <v>188</v>
      </c>
      <c r="C247" s="7" t="s">
        <v>188</v>
      </c>
      <c r="D247" s="7" t="s">
        <v>960</v>
      </c>
      <c r="E247" s="7" t="s">
        <v>298</v>
      </c>
      <c r="F247" s="7" t="s">
        <v>451</v>
      </c>
      <c r="G247" s="7" t="s">
        <v>958</v>
      </c>
      <c r="H247" s="7" t="s">
        <v>904</v>
      </c>
      <c r="I247" s="7" t="s">
        <v>961</v>
      </c>
      <c r="J247" s="8" t="s">
        <v>491</v>
      </c>
      <c r="K247" s="8" t="s">
        <v>963</v>
      </c>
      <c r="L247" s="8" t="s">
        <v>531</v>
      </c>
      <c r="M247" s="9" t="s">
        <v>456</v>
      </c>
      <c r="N247" s="9">
        <v>100</v>
      </c>
      <c r="O247" s="9" t="s">
        <v>462</v>
      </c>
      <c r="P247" s="10">
        <v>0</v>
      </c>
      <c r="Q247" s="10">
        <v>0.15</v>
      </c>
      <c r="R247" s="51">
        <f t="shared" si="3"/>
        <v>38</v>
      </c>
      <c r="S247" s="54">
        <v>38</v>
      </c>
      <c r="T247" s="9" t="s">
        <v>457</v>
      </c>
      <c r="U247" s="7" t="s">
        <v>962</v>
      </c>
      <c r="Z247"/>
      <c r="AA247"/>
    </row>
    <row r="248" spans="1:27" ht="64.5" customHeight="1" thickBot="1" x14ac:dyDescent="0.4">
      <c r="A248" s="15">
        <v>267949042</v>
      </c>
      <c r="B248" s="15" t="s">
        <v>188</v>
      </c>
      <c r="C248" s="7" t="s">
        <v>188</v>
      </c>
      <c r="D248" s="7" t="s">
        <v>960</v>
      </c>
      <c r="E248" s="7" t="s">
        <v>298</v>
      </c>
      <c r="F248" s="7" t="s">
        <v>451</v>
      </c>
      <c r="G248" s="7" t="s">
        <v>958</v>
      </c>
      <c r="H248" s="7" t="s">
        <v>904</v>
      </c>
      <c r="I248" s="7" t="s">
        <v>961</v>
      </c>
      <c r="J248" s="8" t="s">
        <v>532</v>
      </c>
      <c r="K248" s="8" t="s">
        <v>964</v>
      </c>
      <c r="L248" s="8" t="s">
        <v>965</v>
      </c>
      <c r="M248" s="9" t="s">
        <v>497</v>
      </c>
      <c r="N248" s="9">
        <v>95</v>
      </c>
      <c r="O248" s="9" t="s">
        <v>462</v>
      </c>
      <c r="P248" s="10">
        <v>0</v>
      </c>
      <c r="Q248" s="10">
        <v>0.05</v>
      </c>
      <c r="R248" s="51">
        <f t="shared" si="3"/>
        <v>13</v>
      </c>
      <c r="S248" s="54">
        <v>12</v>
      </c>
      <c r="T248" s="9" t="s">
        <v>457</v>
      </c>
      <c r="U248" s="7" t="s">
        <v>962</v>
      </c>
      <c r="Z248"/>
      <c r="AA248"/>
    </row>
    <row r="249" spans="1:27" ht="54" customHeight="1" thickBot="1" x14ac:dyDescent="0.4">
      <c r="A249" s="15">
        <v>267949042</v>
      </c>
      <c r="B249" s="15" t="s">
        <v>188</v>
      </c>
      <c r="C249" s="7" t="s">
        <v>188</v>
      </c>
      <c r="D249" s="7" t="s">
        <v>960</v>
      </c>
      <c r="E249" s="7" t="s">
        <v>298</v>
      </c>
      <c r="F249" s="7" t="s">
        <v>451</v>
      </c>
      <c r="G249" s="7" t="s">
        <v>958</v>
      </c>
      <c r="H249" s="7" t="s">
        <v>904</v>
      </c>
      <c r="I249" s="7" t="s">
        <v>961</v>
      </c>
      <c r="J249" s="8" t="s">
        <v>966</v>
      </c>
      <c r="K249" s="8" t="s">
        <v>967</v>
      </c>
      <c r="L249" s="8" t="s">
        <v>968</v>
      </c>
      <c r="M249" s="9" t="s">
        <v>456</v>
      </c>
      <c r="N249" s="9">
        <v>100</v>
      </c>
      <c r="O249" s="9" t="s">
        <v>462</v>
      </c>
      <c r="P249" s="10">
        <v>0</v>
      </c>
      <c r="Q249" s="10">
        <v>0.2</v>
      </c>
      <c r="R249" s="51">
        <f t="shared" si="3"/>
        <v>50</v>
      </c>
      <c r="S249" s="54">
        <v>50</v>
      </c>
      <c r="T249" s="9" t="s">
        <v>457</v>
      </c>
      <c r="U249" s="7" t="s">
        <v>962</v>
      </c>
      <c r="Z249"/>
      <c r="AA249"/>
    </row>
    <row r="250" spans="1:27" x14ac:dyDescent="0.25">
      <c r="A250" s="39"/>
      <c r="B250" s="39"/>
      <c r="C250" s="40"/>
      <c r="D250" s="40"/>
      <c r="E250" s="40"/>
      <c r="F250" s="40"/>
      <c r="G250" s="40"/>
      <c r="H250" s="40"/>
      <c r="I250" s="40"/>
      <c r="J250" s="41"/>
      <c r="K250" s="41"/>
      <c r="L250" s="41"/>
      <c r="M250" s="42"/>
      <c r="N250" s="42"/>
      <c r="O250" s="42"/>
      <c r="P250" s="43"/>
      <c r="Q250" s="43"/>
      <c r="R250" s="49"/>
      <c r="S250" s="55"/>
      <c r="T250" s="42"/>
      <c r="U250" s="40"/>
    </row>
    <row r="251" spans="1:27" x14ac:dyDescent="0.25">
      <c r="A251" s="39"/>
      <c r="B251" s="39"/>
      <c r="C251" s="40"/>
      <c r="D251" s="40"/>
      <c r="E251" s="40"/>
      <c r="F251" s="40"/>
      <c r="G251" s="40"/>
      <c r="H251" s="40"/>
      <c r="I251" s="40"/>
      <c r="J251" s="41"/>
      <c r="K251" s="41"/>
      <c r="L251" s="41"/>
      <c r="M251" s="42"/>
      <c r="N251" s="42"/>
      <c r="O251" s="42"/>
      <c r="P251" s="43"/>
      <c r="Q251" s="43"/>
      <c r="R251" s="49"/>
      <c r="S251" s="55"/>
      <c r="T251" s="42"/>
      <c r="U251" s="40"/>
    </row>
    <row r="252" spans="1:27" x14ac:dyDescent="0.25">
      <c r="A252" s="39"/>
      <c r="B252" s="39"/>
      <c r="C252" s="40"/>
      <c r="D252" s="40"/>
      <c r="E252" s="40"/>
      <c r="F252" s="40"/>
      <c r="G252" s="40"/>
      <c r="H252" s="40"/>
      <c r="I252" s="40"/>
      <c r="J252" s="41"/>
      <c r="K252" s="41"/>
      <c r="L252" s="41"/>
      <c r="M252" s="42"/>
      <c r="N252" s="42"/>
      <c r="O252" s="42"/>
      <c r="P252" s="43"/>
      <c r="Q252" s="43"/>
      <c r="R252" s="49"/>
      <c r="S252" s="55"/>
      <c r="T252" s="42"/>
      <c r="U252" s="40"/>
    </row>
    <row r="253" spans="1:27" x14ac:dyDescent="0.25">
      <c r="A253" s="39"/>
      <c r="B253" s="39"/>
      <c r="C253" s="40"/>
      <c r="D253" s="40"/>
      <c r="E253" s="40"/>
      <c r="F253" s="40"/>
      <c r="G253" s="40"/>
      <c r="H253" s="40"/>
      <c r="I253" s="40"/>
      <c r="J253" s="41"/>
      <c r="K253" s="41"/>
      <c r="L253" s="41"/>
      <c r="M253" s="42"/>
      <c r="N253" s="42"/>
      <c r="O253" s="42"/>
      <c r="P253" s="43"/>
      <c r="Q253" s="43"/>
      <c r="R253" s="49"/>
      <c r="S253" s="55"/>
      <c r="T253" s="42"/>
      <c r="U253" s="40"/>
    </row>
    <row r="254" spans="1:27" x14ac:dyDescent="0.25">
      <c r="A254" s="39"/>
      <c r="B254" s="39"/>
      <c r="C254" s="40"/>
      <c r="D254" s="40"/>
      <c r="E254" s="40"/>
      <c r="F254" s="40"/>
      <c r="G254" s="40"/>
      <c r="H254" s="40"/>
      <c r="I254" s="40"/>
      <c r="J254" s="41"/>
      <c r="K254" s="41"/>
      <c r="L254" s="41"/>
      <c r="M254" s="42"/>
      <c r="N254" s="42"/>
      <c r="O254" s="42"/>
      <c r="P254" s="43"/>
      <c r="Q254" s="43"/>
      <c r="R254" s="49"/>
      <c r="S254" s="55"/>
      <c r="T254" s="42"/>
      <c r="U254" s="40"/>
    </row>
    <row r="255" spans="1:27" x14ac:dyDescent="0.25">
      <c r="A255" s="39"/>
      <c r="B255" s="39"/>
      <c r="C255" s="40"/>
      <c r="D255" s="40"/>
      <c r="E255" s="40"/>
      <c r="F255" s="40"/>
      <c r="G255" s="40"/>
      <c r="H255" s="40"/>
      <c r="I255" s="40"/>
      <c r="J255" s="41"/>
      <c r="K255" s="41"/>
      <c r="L255" s="41"/>
      <c r="M255" s="42"/>
      <c r="N255" s="42"/>
      <c r="O255" s="42"/>
      <c r="P255" s="43"/>
      <c r="Q255" s="43"/>
      <c r="R255" s="49"/>
      <c r="S255" s="55"/>
      <c r="T255" s="42"/>
      <c r="U255" s="40"/>
    </row>
    <row r="256" spans="1:27" x14ac:dyDescent="0.25">
      <c r="A256" s="39"/>
      <c r="B256" s="39"/>
      <c r="C256" s="40"/>
      <c r="D256" s="40"/>
      <c r="E256" s="40"/>
      <c r="F256" s="40"/>
      <c r="G256" s="40"/>
      <c r="H256" s="40"/>
      <c r="I256" s="40"/>
      <c r="J256" s="41"/>
      <c r="K256" s="41"/>
      <c r="L256" s="41"/>
      <c r="M256" s="42"/>
      <c r="N256" s="42"/>
      <c r="O256" s="42"/>
      <c r="P256" s="43"/>
      <c r="Q256" s="43"/>
      <c r="R256" s="49"/>
      <c r="S256" s="55"/>
      <c r="T256" s="42"/>
      <c r="U256" s="40"/>
    </row>
    <row r="257" spans="1:21" x14ac:dyDescent="0.25">
      <c r="A257" s="39"/>
      <c r="B257" s="39"/>
      <c r="C257" s="40"/>
      <c r="D257" s="40"/>
      <c r="E257" s="40"/>
      <c r="F257" s="40"/>
      <c r="G257" s="40"/>
      <c r="H257" s="40"/>
      <c r="I257" s="40"/>
      <c r="J257" s="41"/>
      <c r="K257" s="41"/>
      <c r="L257" s="41"/>
      <c r="M257" s="42"/>
      <c r="N257" s="42"/>
      <c r="O257" s="42"/>
      <c r="P257" s="43"/>
      <c r="Q257" s="43"/>
      <c r="R257" s="49"/>
      <c r="S257" s="55"/>
      <c r="T257" s="42"/>
      <c r="U257" s="40"/>
    </row>
    <row r="258" spans="1:21" x14ac:dyDescent="0.25">
      <c r="A258" s="39"/>
      <c r="B258" s="39"/>
      <c r="C258" s="40"/>
      <c r="D258" s="40"/>
      <c r="E258" s="40"/>
      <c r="F258" s="40"/>
      <c r="G258" s="40"/>
      <c r="H258" s="40"/>
      <c r="I258" s="40"/>
      <c r="J258" s="41"/>
      <c r="K258" s="41"/>
      <c r="L258" s="41"/>
      <c r="M258" s="42"/>
      <c r="N258" s="42"/>
      <c r="O258" s="42"/>
      <c r="P258" s="43"/>
      <c r="Q258" s="43"/>
      <c r="R258" s="49"/>
      <c r="S258" s="55"/>
      <c r="T258" s="42"/>
      <c r="U258" s="40"/>
    </row>
    <row r="259" spans="1:21" x14ac:dyDescent="0.25">
      <c r="A259" s="39"/>
      <c r="B259" s="39"/>
      <c r="C259" s="40"/>
      <c r="D259" s="40"/>
      <c r="E259" s="40"/>
      <c r="F259" s="40"/>
      <c r="G259" s="40"/>
      <c r="H259" s="40"/>
      <c r="I259" s="40"/>
      <c r="J259" s="41"/>
      <c r="K259" s="41"/>
      <c r="L259" s="41"/>
      <c r="M259" s="42"/>
      <c r="N259" s="42"/>
      <c r="O259" s="42"/>
      <c r="P259" s="43"/>
      <c r="Q259" s="43"/>
      <c r="R259" s="49"/>
      <c r="S259" s="55"/>
      <c r="T259" s="42"/>
      <c r="U259" s="40"/>
    </row>
    <row r="260" spans="1:21" x14ac:dyDescent="0.25">
      <c r="A260" s="39"/>
      <c r="B260" s="39"/>
      <c r="C260" s="40"/>
      <c r="D260" s="40"/>
      <c r="E260" s="40"/>
      <c r="F260" s="40"/>
      <c r="G260" s="40"/>
      <c r="H260" s="40"/>
      <c r="I260" s="40"/>
      <c r="J260" s="41"/>
      <c r="K260" s="41"/>
      <c r="L260" s="41"/>
      <c r="M260" s="42"/>
      <c r="N260" s="42"/>
      <c r="O260" s="42"/>
      <c r="P260" s="43"/>
      <c r="Q260" s="43"/>
      <c r="R260" s="49"/>
      <c r="S260" s="55"/>
      <c r="T260" s="42"/>
      <c r="U260" s="40"/>
    </row>
    <row r="261" spans="1:21" x14ac:dyDescent="0.25">
      <c r="A261" s="39"/>
      <c r="B261" s="39"/>
      <c r="C261" s="40"/>
      <c r="D261" s="40"/>
      <c r="E261" s="40"/>
      <c r="F261" s="40"/>
      <c r="G261" s="40"/>
      <c r="H261" s="40"/>
      <c r="I261" s="40"/>
      <c r="J261" s="41"/>
      <c r="K261" s="41"/>
      <c r="L261" s="41"/>
      <c r="M261" s="42"/>
      <c r="N261" s="42"/>
      <c r="O261" s="42"/>
      <c r="P261" s="43"/>
      <c r="Q261" s="43"/>
      <c r="R261" s="49"/>
      <c r="S261" s="55"/>
      <c r="T261" s="42"/>
      <c r="U261" s="40"/>
    </row>
    <row r="262" spans="1:21" x14ac:dyDescent="0.25">
      <c r="A262" s="39"/>
      <c r="B262" s="39"/>
      <c r="C262" s="40"/>
      <c r="D262" s="40"/>
      <c r="E262" s="40"/>
      <c r="F262" s="40"/>
      <c r="G262" s="40"/>
      <c r="H262" s="40"/>
      <c r="I262" s="40"/>
      <c r="J262" s="41"/>
      <c r="K262" s="41"/>
      <c r="L262" s="41"/>
      <c r="M262" s="42"/>
      <c r="N262" s="42"/>
      <c r="O262" s="42"/>
      <c r="P262" s="43"/>
      <c r="Q262" s="43"/>
      <c r="R262" s="49"/>
      <c r="S262" s="55"/>
      <c r="T262" s="42"/>
      <c r="U262" s="40"/>
    </row>
    <row r="263" spans="1:21" x14ac:dyDescent="0.25">
      <c r="A263" s="39"/>
      <c r="B263" s="39"/>
      <c r="C263" s="40"/>
      <c r="D263" s="40"/>
      <c r="E263" s="40"/>
      <c r="F263" s="40"/>
      <c r="G263" s="40"/>
      <c r="H263" s="40"/>
      <c r="I263" s="40"/>
      <c r="J263" s="41"/>
      <c r="K263" s="41"/>
      <c r="L263" s="41"/>
      <c r="M263" s="42"/>
      <c r="N263" s="42"/>
      <c r="O263" s="42"/>
      <c r="P263" s="43"/>
      <c r="Q263" s="43"/>
      <c r="R263" s="49"/>
      <c r="S263" s="55"/>
      <c r="T263" s="42"/>
      <c r="U263" s="40"/>
    </row>
    <row r="264" spans="1:21" x14ac:dyDescent="0.25">
      <c r="A264" s="39"/>
      <c r="B264" s="39"/>
      <c r="C264" s="40"/>
      <c r="D264" s="40"/>
      <c r="E264" s="40"/>
      <c r="F264" s="40"/>
      <c r="G264" s="40"/>
      <c r="H264" s="40"/>
      <c r="I264" s="40"/>
      <c r="J264" s="41"/>
      <c r="K264" s="41"/>
      <c r="L264" s="41"/>
      <c r="M264" s="42"/>
      <c r="N264" s="42"/>
      <c r="O264" s="42"/>
      <c r="P264" s="43"/>
      <c r="Q264" s="43"/>
      <c r="R264" s="49"/>
      <c r="S264" s="55"/>
      <c r="T264" s="42"/>
      <c r="U264" s="40"/>
    </row>
    <row r="265" spans="1:21" x14ac:dyDescent="0.25">
      <c r="A265" s="39"/>
      <c r="B265" s="39"/>
      <c r="C265" s="40"/>
      <c r="D265" s="40"/>
      <c r="E265" s="40"/>
      <c r="F265" s="40"/>
      <c r="G265" s="40"/>
      <c r="H265" s="40"/>
      <c r="I265" s="40"/>
      <c r="J265" s="41"/>
      <c r="K265" s="41"/>
      <c r="L265" s="41"/>
      <c r="M265" s="42"/>
      <c r="N265" s="42"/>
      <c r="O265" s="42"/>
      <c r="P265" s="43"/>
      <c r="Q265" s="43"/>
      <c r="R265" s="49"/>
      <c r="S265" s="55"/>
      <c r="T265" s="42"/>
      <c r="U265" s="40"/>
    </row>
    <row r="266" spans="1:21" x14ac:dyDescent="0.25">
      <c r="A266" s="39"/>
      <c r="B266" s="39"/>
      <c r="C266" s="40"/>
      <c r="D266" s="40"/>
      <c r="E266" s="40"/>
      <c r="F266" s="40"/>
      <c r="G266" s="40"/>
      <c r="H266" s="40"/>
      <c r="I266" s="40"/>
      <c r="J266" s="41"/>
      <c r="K266" s="41"/>
      <c r="L266" s="41"/>
      <c r="M266" s="42"/>
      <c r="N266" s="42"/>
      <c r="O266" s="42"/>
      <c r="P266" s="43"/>
      <c r="Q266" s="43"/>
      <c r="R266" s="49"/>
      <c r="S266" s="55"/>
      <c r="T266" s="42"/>
      <c r="U266" s="40"/>
    </row>
    <row r="267" spans="1:21" x14ac:dyDescent="0.25">
      <c r="A267" s="39"/>
      <c r="B267" s="39"/>
      <c r="C267" s="40"/>
      <c r="D267" s="40"/>
      <c r="E267" s="40"/>
      <c r="F267" s="40"/>
      <c r="G267" s="40"/>
      <c r="H267" s="40"/>
      <c r="I267" s="40"/>
      <c r="J267" s="41"/>
      <c r="K267" s="41"/>
      <c r="L267" s="41"/>
      <c r="M267" s="42"/>
      <c r="N267" s="42"/>
      <c r="O267" s="42"/>
      <c r="P267" s="43"/>
      <c r="Q267" s="43"/>
      <c r="R267" s="49"/>
      <c r="S267" s="55"/>
      <c r="T267" s="42"/>
      <c r="U267" s="40"/>
    </row>
    <row r="268" spans="1:21" x14ac:dyDescent="0.25">
      <c r="A268" s="39"/>
      <c r="B268" s="39"/>
      <c r="C268" s="40"/>
      <c r="D268" s="40"/>
      <c r="E268" s="40"/>
      <c r="F268" s="40"/>
      <c r="G268" s="40"/>
      <c r="H268" s="40"/>
      <c r="I268" s="40"/>
      <c r="J268" s="41"/>
      <c r="K268" s="41"/>
      <c r="L268" s="41"/>
      <c r="M268" s="42"/>
      <c r="N268" s="42"/>
      <c r="O268" s="42"/>
      <c r="P268" s="43"/>
      <c r="Q268" s="43"/>
      <c r="R268" s="49"/>
      <c r="S268" s="55"/>
      <c r="T268" s="42"/>
      <c r="U268" s="40"/>
    </row>
    <row r="269" spans="1:21" x14ac:dyDescent="0.25">
      <c r="A269" s="39"/>
      <c r="B269" s="39"/>
      <c r="C269" s="40"/>
      <c r="D269" s="40"/>
      <c r="E269" s="40"/>
      <c r="F269" s="40"/>
      <c r="G269" s="40"/>
      <c r="H269" s="40"/>
      <c r="I269" s="40"/>
      <c r="J269" s="41"/>
      <c r="K269" s="41"/>
      <c r="L269" s="41"/>
      <c r="M269" s="42"/>
      <c r="N269" s="42"/>
      <c r="O269" s="42"/>
      <c r="P269" s="43"/>
      <c r="Q269" s="43"/>
      <c r="R269" s="49"/>
      <c r="S269" s="55"/>
      <c r="T269" s="42"/>
      <c r="U269" s="40"/>
    </row>
    <row r="270" spans="1:21" x14ac:dyDescent="0.25">
      <c r="A270" s="39"/>
      <c r="B270" s="39"/>
      <c r="C270" s="40"/>
      <c r="D270" s="40"/>
      <c r="E270" s="40"/>
      <c r="F270" s="40"/>
      <c r="G270" s="40"/>
      <c r="H270" s="40"/>
      <c r="I270" s="40"/>
      <c r="J270" s="41"/>
      <c r="K270" s="41"/>
      <c r="L270" s="41"/>
      <c r="M270" s="42"/>
      <c r="N270" s="42"/>
      <c r="O270" s="42"/>
      <c r="P270" s="43"/>
      <c r="Q270" s="43"/>
      <c r="R270" s="49"/>
      <c r="S270" s="55"/>
      <c r="T270" s="42"/>
      <c r="U270" s="40"/>
    </row>
    <row r="271" spans="1:21" x14ac:dyDescent="0.25">
      <c r="A271" s="39"/>
      <c r="B271" s="39"/>
      <c r="C271" s="40"/>
      <c r="D271" s="40"/>
      <c r="E271" s="40"/>
      <c r="F271" s="40"/>
      <c r="G271" s="40"/>
      <c r="H271" s="40"/>
      <c r="I271" s="40"/>
      <c r="J271" s="41"/>
      <c r="K271" s="41"/>
      <c r="L271" s="41"/>
      <c r="M271" s="42"/>
      <c r="N271" s="42"/>
      <c r="O271" s="42"/>
      <c r="P271" s="43"/>
      <c r="Q271" s="43"/>
      <c r="R271" s="49"/>
      <c r="S271" s="55"/>
      <c r="T271" s="42"/>
      <c r="U271" s="40"/>
    </row>
    <row r="272" spans="1:21" x14ac:dyDescent="0.25">
      <c r="A272" s="39"/>
      <c r="B272" s="39"/>
      <c r="C272" s="40"/>
      <c r="D272" s="40"/>
      <c r="E272" s="40"/>
      <c r="F272" s="40"/>
      <c r="G272" s="40"/>
      <c r="H272" s="40"/>
      <c r="I272" s="40"/>
      <c r="J272" s="41"/>
      <c r="K272" s="41"/>
      <c r="L272" s="41"/>
      <c r="M272" s="42"/>
      <c r="N272" s="42"/>
      <c r="O272" s="42"/>
      <c r="P272" s="43"/>
      <c r="Q272" s="43"/>
      <c r="R272" s="49"/>
      <c r="S272" s="55"/>
      <c r="T272" s="42"/>
      <c r="U272" s="40"/>
    </row>
    <row r="273" spans="1:21" x14ac:dyDescent="0.25">
      <c r="A273" s="39"/>
      <c r="B273" s="39"/>
      <c r="C273" s="40"/>
      <c r="D273" s="40"/>
      <c r="E273" s="40"/>
      <c r="F273" s="40"/>
      <c r="G273" s="40"/>
      <c r="H273" s="40"/>
      <c r="I273" s="40"/>
      <c r="J273" s="41"/>
      <c r="K273" s="41"/>
      <c r="L273" s="41"/>
      <c r="M273" s="42"/>
      <c r="N273" s="42"/>
      <c r="O273" s="42"/>
      <c r="P273" s="43"/>
      <c r="Q273" s="43"/>
      <c r="R273" s="49"/>
      <c r="S273" s="55"/>
      <c r="T273" s="42"/>
      <c r="U273" s="40"/>
    </row>
    <row r="274" spans="1:21" x14ac:dyDescent="0.25">
      <c r="A274" s="39"/>
      <c r="B274" s="39"/>
      <c r="C274" s="40"/>
      <c r="D274" s="40"/>
      <c r="E274" s="40"/>
      <c r="F274" s="40"/>
      <c r="G274" s="40"/>
      <c r="H274" s="40"/>
      <c r="I274" s="40"/>
      <c r="J274" s="41"/>
      <c r="K274" s="41"/>
      <c r="L274" s="41"/>
      <c r="M274" s="42"/>
      <c r="N274" s="42"/>
      <c r="O274" s="42"/>
      <c r="P274" s="43"/>
      <c r="Q274" s="43"/>
      <c r="R274" s="49"/>
      <c r="S274" s="55"/>
      <c r="T274" s="42"/>
      <c r="U274" s="40"/>
    </row>
    <row r="275" spans="1:21" x14ac:dyDescent="0.25">
      <c r="A275" s="39"/>
      <c r="B275" s="39"/>
      <c r="C275" s="40"/>
      <c r="D275" s="40"/>
      <c r="E275" s="40"/>
      <c r="F275" s="40"/>
      <c r="G275" s="40"/>
      <c r="H275" s="40"/>
      <c r="I275" s="40"/>
      <c r="J275" s="41"/>
      <c r="K275" s="41"/>
      <c r="L275" s="41"/>
      <c r="M275" s="42"/>
      <c r="N275" s="42"/>
      <c r="O275" s="42"/>
      <c r="P275" s="43"/>
      <c r="Q275" s="43"/>
      <c r="R275" s="49"/>
      <c r="S275" s="55"/>
      <c r="T275" s="42"/>
      <c r="U275" s="40"/>
    </row>
    <row r="276" spans="1:21" x14ac:dyDescent="0.25">
      <c r="A276" s="39"/>
      <c r="B276" s="39"/>
      <c r="C276" s="40"/>
      <c r="D276" s="40"/>
      <c r="E276" s="40"/>
      <c r="F276" s="40"/>
      <c r="G276" s="40"/>
      <c r="H276" s="40"/>
      <c r="I276" s="40"/>
      <c r="J276" s="41"/>
      <c r="K276" s="41"/>
      <c r="L276" s="41"/>
      <c r="M276" s="42"/>
      <c r="N276" s="42"/>
      <c r="O276" s="42"/>
      <c r="P276" s="43"/>
      <c r="Q276" s="43"/>
      <c r="R276" s="49"/>
      <c r="S276" s="55"/>
      <c r="T276" s="42"/>
      <c r="U276" s="40"/>
    </row>
    <row r="277" spans="1:21" x14ac:dyDescent="0.25">
      <c r="A277" s="39"/>
      <c r="B277" s="39"/>
      <c r="C277" s="40"/>
      <c r="D277" s="40"/>
      <c r="E277" s="40"/>
      <c r="F277" s="40"/>
      <c r="G277" s="40"/>
      <c r="H277" s="40"/>
      <c r="I277" s="40"/>
      <c r="J277" s="41"/>
      <c r="K277" s="41"/>
      <c r="L277" s="41"/>
      <c r="M277" s="42"/>
      <c r="N277" s="42"/>
      <c r="O277" s="42"/>
      <c r="P277" s="43"/>
      <c r="Q277" s="43"/>
      <c r="R277" s="49"/>
      <c r="S277" s="55"/>
      <c r="T277" s="42"/>
      <c r="U277" s="40"/>
    </row>
    <row r="278" spans="1:21" x14ac:dyDescent="0.25">
      <c r="A278" s="39"/>
      <c r="B278" s="39"/>
      <c r="C278" s="40"/>
      <c r="D278" s="40"/>
      <c r="E278" s="40"/>
      <c r="F278" s="40"/>
      <c r="G278" s="40"/>
      <c r="H278" s="40"/>
      <c r="I278" s="40"/>
      <c r="J278" s="41"/>
      <c r="K278" s="41"/>
      <c r="L278" s="41"/>
      <c r="M278" s="42"/>
      <c r="N278" s="42"/>
      <c r="O278" s="42"/>
      <c r="P278" s="43"/>
      <c r="Q278" s="43"/>
      <c r="R278" s="49"/>
      <c r="S278" s="55"/>
      <c r="T278" s="42"/>
      <c r="U278" s="40"/>
    </row>
    <row r="279" spans="1:21" x14ac:dyDescent="0.25">
      <c r="A279" s="39"/>
      <c r="B279" s="39"/>
      <c r="C279" s="40"/>
      <c r="D279" s="40"/>
      <c r="E279" s="40"/>
      <c r="F279" s="40"/>
      <c r="G279" s="40"/>
      <c r="H279" s="40"/>
      <c r="I279" s="40"/>
      <c r="J279" s="41"/>
      <c r="K279" s="41"/>
      <c r="L279" s="41"/>
      <c r="M279" s="42"/>
      <c r="N279" s="42"/>
      <c r="O279" s="42"/>
      <c r="P279" s="43"/>
      <c r="Q279" s="43"/>
      <c r="R279" s="49"/>
      <c r="S279" s="55"/>
      <c r="T279" s="42"/>
      <c r="U279" s="40"/>
    </row>
    <row r="280" spans="1:21" x14ac:dyDescent="0.25">
      <c r="A280" s="39"/>
      <c r="B280" s="39"/>
      <c r="C280" s="40"/>
      <c r="D280" s="40"/>
      <c r="E280" s="40"/>
      <c r="F280" s="40"/>
      <c r="G280" s="40"/>
      <c r="H280" s="40"/>
      <c r="I280" s="40"/>
      <c r="J280" s="41"/>
      <c r="K280" s="41"/>
      <c r="L280" s="41"/>
      <c r="M280" s="42"/>
      <c r="N280" s="42"/>
      <c r="O280" s="42"/>
      <c r="P280" s="43"/>
      <c r="Q280" s="43"/>
      <c r="R280" s="49"/>
      <c r="S280" s="55"/>
      <c r="T280" s="42"/>
      <c r="U280" s="40"/>
    </row>
    <row r="281" spans="1:21" x14ac:dyDescent="0.25">
      <c r="A281" s="39"/>
      <c r="B281" s="39"/>
      <c r="C281" s="40"/>
      <c r="D281" s="40"/>
      <c r="E281" s="40"/>
      <c r="F281" s="40"/>
      <c r="G281" s="40"/>
      <c r="H281" s="40"/>
      <c r="I281" s="40"/>
      <c r="J281" s="41"/>
      <c r="K281" s="41"/>
      <c r="L281" s="41"/>
      <c r="M281" s="42"/>
      <c r="N281" s="42"/>
      <c r="O281" s="42"/>
      <c r="P281" s="43"/>
      <c r="Q281" s="43"/>
      <c r="R281" s="49"/>
      <c r="S281" s="55"/>
      <c r="T281" s="42"/>
      <c r="U281" s="40"/>
    </row>
    <row r="282" spans="1:21" x14ac:dyDescent="0.25">
      <c r="A282" s="39"/>
      <c r="B282" s="39"/>
      <c r="C282" s="40"/>
      <c r="D282" s="40"/>
      <c r="E282" s="40"/>
      <c r="F282" s="40"/>
      <c r="G282" s="40"/>
      <c r="H282" s="40"/>
      <c r="I282" s="40"/>
      <c r="J282" s="41"/>
      <c r="K282" s="41"/>
      <c r="L282" s="41"/>
      <c r="M282" s="42"/>
      <c r="N282" s="42"/>
      <c r="O282" s="42"/>
      <c r="P282" s="43"/>
      <c r="Q282" s="43"/>
      <c r="R282" s="49"/>
      <c r="S282" s="55"/>
      <c r="T282" s="42"/>
      <c r="U282" s="40"/>
    </row>
    <row r="283" spans="1:21" x14ac:dyDescent="0.25">
      <c r="A283" s="39"/>
      <c r="B283" s="39"/>
      <c r="C283" s="40"/>
      <c r="D283" s="40"/>
      <c r="E283" s="40"/>
      <c r="F283" s="40"/>
      <c r="G283" s="40"/>
      <c r="H283" s="40"/>
      <c r="I283" s="40"/>
      <c r="J283" s="41"/>
      <c r="K283" s="41"/>
      <c r="L283" s="41"/>
      <c r="M283" s="42"/>
      <c r="N283" s="42"/>
      <c r="O283" s="42"/>
      <c r="P283" s="43"/>
      <c r="Q283" s="43"/>
      <c r="R283" s="49"/>
      <c r="S283" s="55"/>
      <c r="T283" s="42"/>
      <c r="U283" s="40"/>
    </row>
    <row r="284" spans="1:21" x14ac:dyDescent="0.25">
      <c r="A284" s="39"/>
      <c r="B284" s="39"/>
      <c r="C284" s="40"/>
      <c r="D284" s="40"/>
      <c r="E284" s="40"/>
      <c r="F284" s="40"/>
      <c r="G284" s="40"/>
      <c r="H284" s="40"/>
      <c r="I284" s="40"/>
      <c r="J284" s="41"/>
      <c r="K284" s="41"/>
      <c r="L284" s="41"/>
      <c r="M284" s="42"/>
      <c r="N284" s="42"/>
      <c r="O284" s="42"/>
      <c r="P284" s="43"/>
      <c r="Q284" s="43"/>
      <c r="R284" s="49"/>
      <c r="S284" s="55"/>
      <c r="T284" s="42"/>
      <c r="U284" s="40"/>
    </row>
    <row r="285" spans="1:21" x14ac:dyDescent="0.25">
      <c r="A285" s="39"/>
      <c r="B285" s="39"/>
      <c r="C285" s="40"/>
      <c r="D285" s="40"/>
      <c r="E285" s="40"/>
      <c r="F285" s="40"/>
      <c r="G285" s="40"/>
      <c r="H285" s="40"/>
      <c r="I285" s="40"/>
      <c r="J285" s="41"/>
      <c r="K285" s="41"/>
      <c r="L285" s="41"/>
      <c r="M285" s="42"/>
      <c r="N285" s="42"/>
      <c r="O285" s="42"/>
      <c r="P285" s="43"/>
      <c r="Q285" s="43"/>
      <c r="R285" s="49"/>
      <c r="S285" s="55"/>
      <c r="T285" s="42"/>
      <c r="U285" s="40"/>
    </row>
    <row r="286" spans="1:21" x14ac:dyDescent="0.25">
      <c r="A286" s="39"/>
      <c r="B286" s="39"/>
      <c r="C286" s="40"/>
      <c r="D286" s="40"/>
      <c r="E286" s="40"/>
      <c r="F286" s="40"/>
      <c r="G286" s="40"/>
      <c r="H286" s="40"/>
      <c r="I286" s="40"/>
      <c r="J286" s="41"/>
      <c r="K286" s="41"/>
      <c r="L286" s="41"/>
      <c r="M286" s="42"/>
      <c r="N286" s="42"/>
      <c r="O286" s="42"/>
      <c r="P286" s="43"/>
      <c r="Q286" s="43"/>
      <c r="R286" s="49"/>
      <c r="S286" s="55"/>
      <c r="T286" s="42"/>
      <c r="U286" s="40"/>
    </row>
    <row r="287" spans="1:21" x14ac:dyDescent="0.25">
      <c r="A287" s="39"/>
      <c r="B287" s="39"/>
      <c r="C287" s="40"/>
      <c r="D287" s="40"/>
      <c r="E287" s="40"/>
      <c r="F287" s="40"/>
      <c r="G287" s="40"/>
      <c r="H287" s="40"/>
      <c r="I287" s="40"/>
      <c r="J287" s="41"/>
      <c r="K287" s="41"/>
      <c r="L287" s="41"/>
      <c r="M287" s="42"/>
      <c r="N287" s="42"/>
      <c r="O287" s="42"/>
      <c r="P287" s="43"/>
      <c r="Q287" s="43"/>
      <c r="R287" s="49"/>
      <c r="S287" s="55"/>
      <c r="T287" s="42"/>
      <c r="U287" s="40"/>
    </row>
    <row r="288" spans="1:21" x14ac:dyDescent="0.25">
      <c r="A288" s="39"/>
      <c r="B288" s="39"/>
      <c r="C288" s="40"/>
      <c r="D288" s="40"/>
      <c r="E288" s="40"/>
      <c r="F288" s="40"/>
      <c r="G288" s="40"/>
      <c r="H288" s="40"/>
      <c r="I288" s="40"/>
      <c r="J288" s="41"/>
      <c r="K288" s="41"/>
      <c r="L288" s="41"/>
      <c r="M288" s="42"/>
      <c r="N288" s="42"/>
      <c r="O288" s="42"/>
      <c r="P288" s="43"/>
      <c r="Q288" s="43"/>
      <c r="R288" s="49"/>
      <c r="S288" s="55"/>
      <c r="T288" s="42"/>
      <c r="U288" s="40"/>
    </row>
    <row r="289" spans="1:21" x14ac:dyDescent="0.25">
      <c r="A289" s="39"/>
      <c r="B289" s="39"/>
      <c r="C289" s="40"/>
      <c r="D289" s="40"/>
      <c r="E289" s="40"/>
      <c r="F289" s="40"/>
      <c r="G289" s="40"/>
      <c r="H289" s="40"/>
      <c r="I289" s="40"/>
      <c r="J289" s="41"/>
      <c r="K289" s="41"/>
      <c r="L289" s="41"/>
      <c r="M289" s="42"/>
      <c r="N289" s="42"/>
      <c r="O289" s="42"/>
      <c r="P289" s="43"/>
      <c r="Q289" s="43"/>
      <c r="R289" s="49"/>
      <c r="S289" s="55"/>
      <c r="T289" s="42"/>
      <c r="U289" s="40"/>
    </row>
    <row r="290" spans="1:21" x14ac:dyDescent="0.25">
      <c r="A290" s="39"/>
      <c r="B290" s="39"/>
      <c r="C290" s="40"/>
      <c r="D290" s="40"/>
      <c r="E290" s="40"/>
      <c r="F290" s="40"/>
      <c r="G290" s="40"/>
      <c r="H290" s="40"/>
      <c r="I290" s="40"/>
      <c r="J290" s="41"/>
      <c r="K290" s="41"/>
      <c r="L290" s="41"/>
      <c r="M290" s="42"/>
      <c r="N290" s="42"/>
      <c r="O290" s="42"/>
      <c r="P290" s="43"/>
      <c r="Q290" s="43"/>
      <c r="R290" s="49"/>
      <c r="S290" s="55"/>
      <c r="T290" s="42"/>
      <c r="U290" s="40"/>
    </row>
    <row r="291" spans="1:21" x14ac:dyDescent="0.25">
      <c r="A291" s="39"/>
      <c r="B291" s="39"/>
      <c r="C291" s="40"/>
      <c r="D291" s="40"/>
      <c r="E291" s="40"/>
      <c r="F291" s="40"/>
      <c r="G291" s="40"/>
      <c r="H291" s="40"/>
      <c r="I291" s="40"/>
      <c r="J291" s="41"/>
      <c r="K291" s="41"/>
      <c r="L291" s="41"/>
      <c r="M291" s="42"/>
      <c r="N291" s="42"/>
      <c r="O291" s="42"/>
      <c r="P291" s="43"/>
      <c r="Q291" s="43"/>
      <c r="R291" s="49"/>
      <c r="S291" s="55"/>
      <c r="T291" s="42"/>
      <c r="U291" s="40"/>
    </row>
    <row r="292" spans="1:21" x14ac:dyDescent="0.25">
      <c r="A292" s="39"/>
      <c r="B292" s="39"/>
      <c r="C292" s="40"/>
      <c r="D292" s="40"/>
      <c r="E292" s="40"/>
      <c r="F292" s="40"/>
      <c r="G292" s="40"/>
      <c r="H292" s="40"/>
      <c r="I292" s="40"/>
      <c r="J292" s="41"/>
      <c r="K292" s="41"/>
      <c r="L292" s="41"/>
      <c r="M292" s="42"/>
      <c r="N292" s="42"/>
      <c r="O292" s="42"/>
      <c r="P292" s="43"/>
      <c r="Q292" s="43"/>
      <c r="R292" s="49"/>
      <c r="S292" s="55"/>
      <c r="T292" s="42"/>
      <c r="U292" s="40"/>
    </row>
    <row r="293" spans="1:21" x14ac:dyDescent="0.25">
      <c r="A293" s="39"/>
      <c r="B293" s="39"/>
      <c r="C293" s="40"/>
      <c r="D293" s="40"/>
      <c r="E293" s="40"/>
      <c r="F293" s="40"/>
      <c r="G293" s="40"/>
      <c r="H293" s="40"/>
      <c r="I293" s="40"/>
      <c r="J293" s="41"/>
      <c r="K293" s="41"/>
      <c r="L293" s="41"/>
      <c r="M293" s="42"/>
      <c r="N293" s="42"/>
      <c r="O293" s="42"/>
      <c r="P293" s="43"/>
      <c r="Q293" s="43"/>
      <c r="R293" s="49"/>
      <c r="S293" s="55"/>
      <c r="T293" s="42"/>
      <c r="U293" s="40"/>
    </row>
    <row r="294" spans="1:21" x14ac:dyDescent="0.25">
      <c r="A294" s="39"/>
      <c r="B294" s="39"/>
      <c r="C294" s="40"/>
      <c r="D294" s="40"/>
      <c r="E294" s="40"/>
      <c r="F294" s="40"/>
      <c r="G294" s="40"/>
      <c r="H294" s="40"/>
      <c r="I294" s="40"/>
      <c r="J294" s="41"/>
      <c r="K294" s="41"/>
      <c r="L294" s="41"/>
      <c r="M294" s="42"/>
      <c r="N294" s="42"/>
      <c r="O294" s="42"/>
      <c r="P294" s="43"/>
      <c r="Q294" s="43"/>
      <c r="R294" s="49"/>
      <c r="S294" s="55"/>
      <c r="T294" s="42"/>
      <c r="U294" s="40"/>
    </row>
    <row r="295" spans="1:21" x14ac:dyDescent="0.25">
      <c r="A295" s="39"/>
      <c r="B295" s="39"/>
      <c r="C295" s="40"/>
      <c r="D295" s="40"/>
      <c r="E295" s="40"/>
      <c r="F295" s="40"/>
      <c r="G295" s="40"/>
      <c r="H295" s="40"/>
      <c r="I295" s="40"/>
      <c r="J295" s="41"/>
      <c r="K295" s="41"/>
      <c r="L295" s="41"/>
      <c r="M295" s="42"/>
      <c r="N295" s="42"/>
      <c r="O295" s="42"/>
      <c r="P295" s="43"/>
      <c r="Q295" s="43"/>
      <c r="R295" s="49"/>
      <c r="S295" s="55"/>
      <c r="T295" s="42"/>
      <c r="U295" s="40"/>
    </row>
    <row r="296" spans="1:21" x14ac:dyDescent="0.25">
      <c r="A296" s="39"/>
      <c r="B296" s="39"/>
      <c r="C296" s="40"/>
      <c r="D296" s="40"/>
      <c r="E296" s="40"/>
      <c r="F296" s="40"/>
      <c r="G296" s="40"/>
      <c r="H296" s="40"/>
      <c r="I296" s="40"/>
      <c r="J296" s="41"/>
      <c r="K296" s="41"/>
      <c r="L296" s="41"/>
      <c r="M296" s="42"/>
      <c r="N296" s="42"/>
      <c r="O296" s="42"/>
      <c r="P296" s="43"/>
      <c r="Q296" s="43"/>
      <c r="R296" s="49"/>
      <c r="S296" s="55"/>
      <c r="T296" s="42"/>
      <c r="U296" s="40"/>
    </row>
    <row r="297" spans="1:21" x14ac:dyDescent="0.25">
      <c r="A297" s="39"/>
      <c r="B297" s="39"/>
      <c r="C297" s="40"/>
      <c r="D297" s="40"/>
      <c r="E297" s="40"/>
      <c r="F297" s="40"/>
      <c r="G297" s="40"/>
      <c r="H297" s="40"/>
      <c r="I297" s="40"/>
      <c r="J297" s="41"/>
      <c r="K297" s="41"/>
      <c r="L297" s="41"/>
      <c r="M297" s="42"/>
      <c r="N297" s="42"/>
      <c r="O297" s="42"/>
      <c r="P297" s="43"/>
      <c r="Q297" s="43"/>
      <c r="R297" s="49"/>
      <c r="S297" s="55"/>
      <c r="T297" s="42"/>
      <c r="U297" s="40"/>
    </row>
    <row r="298" spans="1:21" x14ac:dyDescent="0.25">
      <c r="A298" s="39"/>
      <c r="B298" s="39"/>
      <c r="C298" s="40"/>
      <c r="D298" s="40"/>
      <c r="E298" s="40"/>
      <c r="F298" s="40"/>
      <c r="G298" s="40"/>
      <c r="H298" s="40"/>
      <c r="I298" s="40"/>
      <c r="J298" s="41"/>
      <c r="K298" s="41"/>
      <c r="L298" s="41"/>
      <c r="M298" s="42"/>
      <c r="N298" s="42"/>
      <c r="O298" s="42"/>
      <c r="P298" s="43"/>
      <c r="Q298" s="43"/>
      <c r="R298" s="49"/>
      <c r="S298" s="55"/>
      <c r="T298" s="42"/>
      <c r="U298" s="40"/>
    </row>
    <row r="299" spans="1:21" x14ac:dyDescent="0.25">
      <c r="A299" s="39"/>
      <c r="B299" s="39"/>
      <c r="C299" s="40"/>
      <c r="D299" s="40"/>
      <c r="E299" s="40"/>
      <c r="F299" s="40"/>
      <c r="G299" s="40"/>
      <c r="H299" s="40"/>
      <c r="I299" s="40"/>
      <c r="J299" s="41"/>
      <c r="K299" s="41"/>
      <c r="L299" s="41"/>
      <c r="M299" s="42"/>
      <c r="N299" s="42"/>
      <c r="O299" s="42"/>
      <c r="P299" s="43"/>
      <c r="Q299" s="43"/>
      <c r="R299" s="49"/>
      <c r="S299" s="55"/>
      <c r="T299" s="42"/>
      <c r="U299" s="40"/>
    </row>
    <row r="300" spans="1:21" x14ac:dyDescent="0.25">
      <c r="A300" s="39"/>
      <c r="B300" s="39"/>
      <c r="C300" s="40"/>
      <c r="D300" s="40"/>
      <c r="E300" s="40"/>
      <c r="F300" s="40"/>
      <c r="G300" s="40"/>
      <c r="H300" s="40"/>
      <c r="I300" s="40"/>
      <c r="J300" s="41"/>
      <c r="K300" s="41"/>
      <c r="L300" s="41"/>
      <c r="M300" s="42"/>
      <c r="N300" s="42"/>
      <c r="O300" s="42"/>
      <c r="P300" s="43"/>
      <c r="Q300" s="43"/>
      <c r="R300" s="49"/>
      <c r="S300" s="55"/>
      <c r="T300" s="42"/>
      <c r="U300" s="40"/>
    </row>
    <row r="301" spans="1:21" x14ac:dyDescent="0.25">
      <c r="A301" s="39"/>
      <c r="B301" s="39"/>
      <c r="C301" s="40"/>
      <c r="D301" s="40"/>
      <c r="E301" s="40"/>
      <c r="F301" s="40"/>
      <c r="G301" s="40"/>
      <c r="H301" s="40"/>
      <c r="I301" s="40"/>
      <c r="J301" s="41"/>
      <c r="K301" s="41"/>
      <c r="L301" s="41"/>
      <c r="M301" s="42"/>
      <c r="N301" s="42"/>
      <c r="O301" s="42"/>
      <c r="P301" s="43"/>
      <c r="Q301" s="43"/>
      <c r="R301" s="49"/>
      <c r="S301" s="55"/>
      <c r="T301" s="42"/>
      <c r="U301" s="40"/>
    </row>
    <row r="302" spans="1:21" x14ac:dyDescent="0.25">
      <c r="A302" s="39"/>
      <c r="B302" s="39"/>
      <c r="C302" s="40"/>
      <c r="D302" s="40"/>
      <c r="E302" s="40"/>
      <c r="F302" s="40"/>
      <c r="G302" s="40"/>
      <c r="H302" s="40"/>
      <c r="I302" s="40"/>
      <c r="J302" s="41"/>
      <c r="K302" s="41"/>
      <c r="L302" s="41"/>
      <c r="M302" s="42"/>
      <c r="N302" s="42"/>
      <c r="O302" s="42"/>
      <c r="P302" s="43"/>
      <c r="Q302" s="43"/>
      <c r="R302" s="49"/>
      <c r="S302" s="55"/>
      <c r="T302" s="42"/>
      <c r="U302" s="40"/>
    </row>
    <row r="303" spans="1:21" x14ac:dyDescent="0.25">
      <c r="A303" s="39"/>
      <c r="B303" s="39"/>
      <c r="C303" s="40"/>
      <c r="D303" s="40"/>
      <c r="E303" s="40"/>
      <c r="F303" s="40"/>
      <c r="G303" s="40"/>
      <c r="H303" s="40"/>
      <c r="I303" s="40"/>
      <c r="J303" s="41"/>
      <c r="K303" s="41"/>
      <c r="L303" s="41"/>
      <c r="M303" s="42"/>
      <c r="N303" s="42"/>
      <c r="O303" s="42"/>
      <c r="P303" s="43"/>
      <c r="Q303" s="43"/>
      <c r="R303" s="49"/>
      <c r="S303" s="55"/>
      <c r="T303" s="42"/>
      <c r="U303" s="40"/>
    </row>
    <row r="304" spans="1:21" x14ac:dyDescent="0.25">
      <c r="A304" s="39"/>
      <c r="B304" s="39"/>
      <c r="C304" s="40"/>
      <c r="D304" s="40"/>
      <c r="E304" s="40"/>
      <c r="F304" s="40"/>
      <c r="G304" s="40"/>
      <c r="H304" s="40"/>
      <c r="I304" s="40"/>
      <c r="J304" s="41"/>
      <c r="K304" s="41"/>
      <c r="L304" s="41"/>
      <c r="M304" s="42"/>
      <c r="N304" s="42"/>
      <c r="O304" s="42"/>
      <c r="P304" s="43"/>
      <c r="Q304" s="43"/>
      <c r="R304" s="49"/>
      <c r="S304" s="55"/>
      <c r="T304" s="42"/>
      <c r="U304" s="40"/>
    </row>
    <row r="305" spans="1:21" x14ac:dyDescent="0.25">
      <c r="A305" s="39"/>
      <c r="B305" s="39"/>
      <c r="C305" s="40"/>
      <c r="D305" s="40"/>
      <c r="E305" s="40"/>
      <c r="F305" s="40"/>
      <c r="G305" s="40"/>
      <c r="H305" s="40"/>
      <c r="I305" s="40"/>
      <c r="J305" s="41"/>
      <c r="K305" s="41"/>
      <c r="L305" s="41"/>
      <c r="M305" s="42"/>
      <c r="N305" s="42"/>
      <c r="O305" s="42"/>
      <c r="P305" s="43"/>
      <c r="Q305" s="43"/>
      <c r="R305" s="49"/>
      <c r="S305" s="55"/>
      <c r="T305" s="42"/>
      <c r="U305" s="40"/>
    </row>
    <row r="306" spans="1:21" x14ac:dyDescent="0.25">
      <c r="A306" s="39"/>
      <c r="B306" s="39"/>
      <c r="C306" s="40"/>
      <c r="D306" s="40"/>
      <c r="E306" s="40"/>
      <c r="F306" s="40"/>
      <c r="G306" s="40"/>
      <c r="H306" s="40"/>
      <c r="I306" s="40"/>
      <c r="J306" s="41"/>
      <c r="K306" s="41"/>
      <c r="L306" s="41"/>
      <c r="M306" s="42"/>
      <c r="N306" s="42"/>
      <c r="O306" s="42"/>
      <c r="P306" s="43"/>
      <c r="Q306" s="43"/>
      <c r="R306" s="49"/>
      <c r="S306" s="55"/>
      <c r="T306" s="42"/>
      <c r="U306" s="40"/>
    </row>
    <row r="307" spans="1:21" x14ac:dyDescent="0.25">
      <c r="A307" s="39"/>
      <c r="B307" s="39"/>
      <c r="C307" s="40"/>
      <c r="D307" s="40"/>
      <c r="E307" s="40"/>
      <c r="F307" s="40"/>
      <c r="G307" s="40"/>
      <c r="H307" s="40"/>
      <c r="I307" s="40"/>
      <c r="J307" s="41"/>
      <c r="K307" s="41"/>
      <c r="L307" s="41"/>
      <c r="M307" s="42"/>
      <c r="N307" s="42"/>
      <c r="O307" s="42"/>
      <c r="P307" s="43"/>
      <c r="Q307" s="43"/>
      <c r="R307" s="49"/>
      <c r="S307" s="55"/>
      <c r="T307" s="42"/>
      <c r="U307" s="40"/>
    </row>
    <row r="308" spans="1:21" x14ac:dyDescent="0.25">
      <c r="A308" s="39"/>
      <c r="B308" s="39"/>
      <c r="C308" s="40"/>
      <c r="D308" s="40"/>
      <c r="E308" s="40"/>
      <c r="F308" s="40"/>
      <c r="G308" s="40"/>
      <c r="H308" s="40"/>
      <c r="I308" s="40"/>
      <c r="J308" s="41"/>
      <c r="K308" s="41"/>
      <c r="L308" s="41"/>
      <c r="M308" s="42"/>
      <c r="N308" s="42"/>
      <c r="O308" s="42"/>
      <c r="P308" s="43"/>
      <c r="Q308" s="43"/>
      <c r="R308" s="49"/>
      <c r="S308" s="55"/>
      <c r="T308" s="42"/>
      <c r="U308" s="40"/>
    </row>
    <row r="309" spans="1:21" x14ac:dyDescent="0.25">
      <c r="A309" s="39"/>
      <c r="B309" s="39"/>
      <c r="C309" s="40"/>
      <c r="D309" s="40"/>
      <c r="E309" s="40"/>
      <c r="F309" s="40"/>
      <c r="G309" s="40"/>
      <c r="H309" s="40"/>
      <c r="I309" s="40"/>
      <c r="J309" s="41"/>
      <c r="K309" s="41"/>
      <c r="L309" s="41"/>
      <c r="M309" s="42"/>
      <c r="N309" s="42"/>
      <c r="O309" s="42"/>
      <c r="P309" s="43"/>
      <c r="Q309" s="43"/>
      <c r="R309" s="49"/>
      <c r="S309" s="55"/>
      <c r="T309" s="42"/>
      <c r="U309" s="40"/>
    </row>
    <row r="310" spans="1:21" x14ac:dyDescent="0.25">
      <c r="A310" s="39"/>
      <c r="B310" s="39"/>
      <c r="C310" s="40"/>
      <c r="D310" s="40"/>
      <c r="E310" s="40"/>
      <c r="F310" s="40"/>
      <c r="G310" s="40"/>
      <c r="H310" s="40"/>
      <c r="I310" s="40"/>
      <c r="J310" s="41"/>
      <c r="K310" s="41"/>
      <c r="L310" s="41"/>
      <c r="M310" s="42"/>
      <c r="N310" s="42"/>
      <c r="O310" s="42"/>
      <c r="P310" s="43"/>
      <c r="Q310" s="43"/>
      <c r="R310" s="49"/>
      <c r="S310" s="55"/>
      <c r="T310" s="42"/>
      <c r="U310" s="40"/>
    </row>
    <row r="311" spans="1:21" x14ac:dyDescent="0.25">
      <c r="A311" s="39"/>
      <c r="B311" s="39"/>
      <c r="C311" s="40"/>
      <c r="D311" s="40"/>
      <c r="E311" s="40"/>
      <c r="F311" s="40"/>
      <c r="G311" s="40"/>
      <c r="H311" s="40"/>
      <c r="I311" s="40"/>
      <c r="J311" s="41"/>
      <c r="K311" s="41"/>
      <c r="L311" s="41"/>
      <c r="M311" s="42"/>
      <c r="N311" s="42"/>
      <c r="O311" s="42"/>
      <c r="P311" s="43"/>
      <c r="Q311" s="43"/>
      <c r="R311" s="49"/>
      <c r="S311" s="55"/>
      <c r="T311" s="42"/>
      <c r="U311" s="40"/>
    </row>
    <row r="312" spans="1:21" x14ac:dyDescent="0.25">
      <c r="A312" s="39"/>
      <c r="B312" s="39"/>
      <c r="C312" s="40"/>
      <c r="D312" s="40"/>
      <c r="E312" s="40"/>
      <c r="F312" s="40"/>
      <c r="G312" s="40"/>
      <c r="H312" s="40"/>
      <c r="I312" s="40"/>
      <c r="J312" s="41"/>
      <c r="K312" s="41"/>
      <c r="L312" s="41"/>
      <c r="M312" s="42"/>
      <c r="N312" s="42"/>
      <c r="O312" s="42"/>
      <c r="P312" s="43"/>
      <c r="Q312" s="43"/>
      <c r="R312" s="49"/>
      <c r="S312" s="55"/>
      <c r="T312" s="42"/>
      <c r="U312" s="40"/>
    </row>
    <row r="313" spans="1:21" x14ac:dyDescent="0.25">
      <c r="A313" s="39"/>
      <c r="B313" s="39"/>
      <c r="C313" s="40"/>
      <c r="D313" s="40"/>
      <c r="E313" s="40"/>
      <c r="F313" s="40"/>
      <c r="G313" s="40"/>
      <c r="H313" s="40"/>
      <c r="I313" s="40"/>
      <c r="J313" s="41"/>
      <c r="K313" s="41"/>
      <c r="L313" s="41"/>
      <c r="M313" s="42"/>
      <c r="N313" s="42"/>
      <c r="O313" s="42"/>
      <c r="P313" s="43"/>
      <c r="Q313" s="43"/>
      <c r="R313" s="49"/>
      <c r="S313" s="55"/>
      <c r="T313" s="42"/>
      <c r="U313" s="40"/>
    </row>
    <row r="314" spans="1:21" x14ac:dyDescent="0.25">
      <c r="A314" s="39"/>
      <c r="B314" s="39"/>
      <c r="C314" s="40"/>
      <c r="D314" s="40"/>
      <c r="E314" s="40"/>
      <c r="F314" s="40"/>
      <c r="G314" s="40"/>
      <c r="H314" s="40"/>
      <c r="I314" s="40"/>
      <c r="J314" s="41"/>
      <c r="K314" s="41"/>
      <c r="L314" s="41"/>
      <c r="M314" s="42"/>
      <c r="N314" s="42"/>
      <c r="O314" s="42"/>
      <c r="P314" s="43"/>
      <c r="Q314" s="43"/>
      <c r="R314" s="49"/>
      <c r="S314" s="55"/>
      <c r="T314" s="42"/>
      <c r="U314" s="40"/>
    </row>
    <row r="315" spans="1:21" x14ac:dyDescent="0.25">
      <c r="A315" s="39"/>
      <c r="B315" s="39"/>
      <c r="C315" s="40"/>
      <c r="D315" s="40"/>
      <c r="E315" s="40"/>
      <c r="F315" s="40"/>
      <c r="G315" s="40"/>
      <c r="H315" s="40"/>
      <c r="I315" s="40"/>
      <c r="J315" s="41"/>
      <c r="K315" s="41"/>
      <c r="L315" s="41"/>
      <c r="M315" s="42"/>
      <c r="N315" s="42"/>
      <c r="O315" s="42"/>
      <c r="P315" s="43"/>
      <c r="Q315" s="43"/>
      <c r="R315" s="49"/>
      <c r="S315" s="55"/>
      <c r="T315" s="42"/>
      <c r="U315" s="40"/>
    </row>
    <row r="316" spans="1:21" x14ac:dyDescent="0.25">
      <c r="A316" s="39"/>
      <c r="B316" s="39"/>
      <c r="C316" s="40"/>
      <c r="D316" s="40"/>
      <c r="E316" s="40"/>
      <c r="F316" s="40"/>
      <c r="G316" s="40"/>
      <c r="H316" s="40"/>
      <c r="I316" s="40"/>
      <c r="J316" s="41"/>
      <c r="K316" s="41"/>
      <c r="L316" s="41"/>
      <c r="M316" s="42"/>
      <c r="N316" s="42"/>
      <c r="O316" s="42"/>
      <c r="P316" s="43"/>
      <c r="Q316" s="43"/>
      <c r="R316" s="49"/>
      <c r="S316" s="55"/>
      <c r="T316" s="42"/>
      <c r="U316" s="40"/>
    </row>
    <row r="317" spans="1:21" x14ac:dyDescent="0.25">
      <c r="A317" s="39"/>
      <c r="B317" s="39"/>
      <c r="C317" s="40"/>
      <c r="D317" s="40"/>
      <c r="E317" s="40"/>
      <c r="F317" s="40"/>
      <c r="G317" s="40"/>
      <c r="H317" s="40"/>
      <c r="I317" s="40"/>
      <c r="J317" s="41"/>
      <c r="K317" s="41"/>
      <c r="L317" s="41"/>
      <c r="M317" s="42"/>
      <c r="N317" s="42"/>
      <c r="O317" s="42"/>
      <c r="P317" s="43"/>
      <c r="Q317" s="43"/>
      <c r="R317" s="49"/>
      <c r="S317" s="55"/>
      <c r="T317" s="42"/>
      <c r="U317" s="40"/>
    </row>
    <row r="318" spans="1:21" x14ac:dyDescent="0.25">
      <c r="A318" s="39"/>
      <c r="B318" s="39"/>
      <c r="C318" s="40"/>
      <c r="D318" s="40"/>
      <c r="E318" s="40"/>
      <c r="F318" s="40"/>
      <c r="G318" s="40"/>
      <c r="H318" s="40"/>
      <c r="I318" s="40"/>
      <c r="J318" s="41"/>
      <c r="K318" s="41"/>
      <c r="L318" s="41"/>
      <c r="M318" s="42"/>
      <c r="N318" s="42"/>
      <c r="O318" s="42"/>
      <c r="P318" s="43"/>
      <c r="Q318" s="43"/>
      <c r="R318" s="49"/>
      <c r="S318" s="55"/>
      <c r="T318" s="42"/>
      <c r="U318" s="40"/>
    </row>
  </sheetData>
  <autoFilter ref="A2:AB249" xr:uid="{47D9602C-DBBD-4B04-A430-91B5DB1D777C}"/>
  <sortState xmlns:xlrd2="http://schemas.microsoft.com/office/spreadsheetml/2017/richdata2" ref="A2:AB319">
    <sortCondition ref="A1:A319"/>
  </sortState>
  <mergeCells count="17">
    <mergeCell ref="U1:U2"/>
    <mergeCell ref="L1:L2"/>
    <mergeCell ref="P1:P2"/>
    <mergeCell ref="Q1:Q2"/>
    <mergeCell ref="R1:R2"/>
    <mergeCell ref="T1:T2"/>
    <mergeCell ref="S1:S2"/>
    <mergeCell ref="G1:G2"/>
    <mergeCell ref="H1:H2"/>
    <mergeCell ref="I1:I2"/>
    <mergeCell ref="J1:J2"/>
    <mergeCell ref="K1:K2"/>
    <mergeCell ref="A1:A2"/>
    <mergeCell ref="C1:C2"/>
    <mergeCell ref="D1:D2"/>
    <mergeCell ref="E1:E2"/>
    <mergeCell ref="F1:F2"/>
  </mergeCells>
  <conditionalFormatting sqref="A139:A141 D21:D23">
    <cfRule type="expression" dxfId="194" priority="2">
      <formula>CELL("DIRECCION")=ADDRESS(ROW(),COLUMN())</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CARGA PERSONAL</vt:lpstr>
      <vt:lpstr>BASE CLIENTE</vt:lpstr>
      <vt:lpstr>RELACIONES OBJETIVOS </vt:lpstr>
      <vt:lpstr>RELACIONES EVALUACIÓN</vt:lpstr>
      <vt:lpstr>OBJETIVOS APROBADOS</vt:lpstr>
      <vt:lpstr>OBJ ORIGINALES</vt:lpstr>
      <vt:lpstr>OBJ ORIG ESPECÍFICOS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Corovic</dc:creator>
  <cp:lastModifiedBy>Gabriela Rodriguez</cp:lastModifiedBy>
  <dcterms:created xsi:type="dcterms:W3CDTF">2022-12-13T21:11:41Z</dcterms:created>
  <dcterms:modified xsi:type="dcterms:W3CDTF">2022-12-17T05:08:22Z</dcterms:modified>
</cp:coreProperties>
</file>