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19440" windowHeight="7935" activeTab="1"/>
  </bookViews>
  <sheets>
    <sheet name="MCPONCE" sheetId="1" r:id="rId1"/>
    <sheet name="GARCES" sheetId="2" r:id="rId2"/>
  </sheets>
  <definedNames>
    <definedName name="_xlnm.Print_Area" localSheetId="1">GARCES!$A$1:$M$50</definedName>
    <definedName name="_xlnm.Print_Area" localSheetId="0">MCPONCE!$A$1:$M$50</definedName>
  </definedNames>
  <calcPr calcId="145621"/>
</workbook>
</file>

<file path=xl/calcChain.xml><?xml version="1.0" encoding="utf-8"?>
<calcChain xmlns="http://schemas.openxmlformats.org/spreadsheetml/2006/main">
  <c r="B45" i="2" l="1"/>
  <c r="K26" i="2"/>
  <c r="E26" i="2"/>
  <c r="C26" i="2"/>
  <c r="B26" i="2"/>
  <c r="L26" i="2" s="1"/>
  <c r="M25" i="2"/>
  <c r="L25" i="2"/>
  <c r="K25" i="2"/>
  <c r="F25" i="2"/>
  <c r="D25" i="2"/>
  <c r="G25" i="2" s="1"/>
  <c r="H25" i="2" s="1"/>
  <c r="I25" i="2" s="1"/>
  <c r="M24" i="2"/>
  <c r="L24" i="2"/>
  <c r="K24" i="2"/>
  <c r="D24" i="2"/>
  <c r="G24" i="2" s="1"/>
  <c r="H24" i="2" s="1"/>
  <c r="I24" i="2" s="1"/>
  <c r="M23" i="2"/>
  <c r="L23" i="2"/>
  <c r="K23" i="2"/>
  <c r="D23" i="2"/>
  <c r="G23" i="2" s="1"/>
  <c r="H23" i="2" s="1"/>
  <c r="I23" i="2" s="1"/>
  <c r="M22" i="2"/>
  <c r="L22" i="2"/>
  <c r="K22" i="2"/>
  <c r="D22" i="2"/>
  <c r="G22" i="2" s="1"/>
  <c r="H22" i="2" s="1"/>
  <c r="I22" i="2" s="1"/>
  <c r="M21" i="2"/>
  <c r="L21" i="2"/>
  <c r="K21" i="2"/>
  <c r="G21" i="2"/>
  <c r="H21" i="2" s="1"/>
  <c r="I21" i="2" s="1"/>
  <c r="D21" i="2"/>
  <c r="F21" i="2" s="1"/>
  <c r="L4" i="2"/>
  <c r="M22" i="1"/>
  <c r="M23" i="1"/>
  <c r="M24" i="1"/>
  <c r="M25" i="1"/>
  <c r="K22" i="1"/>
  <c r="K23" i="1"/>
  <c r="K24" i="1"/>
  <c r="K25" i="1"/>
  <c r="M21" i="1"/>
  <c r="K21" i="1"/>
  <c r="L21" i="1"/>
  <c r="F24" i="2" l="1"/>
  <c r="F23" i="2"/>
  <c r="M26" i="2"/>
  <c r="F22" i="2"/>
  <c r="D26" i="2"/>
  <c r="G26" i="2" s="1"/>
  <c r="H26" i="2" s="1"/>
  <c r="I26" i="2" s="1"/>
  <c r="B45" i="1"/>
  <c r="F26" i="2" l="1"/>
  <c r="D27" i="2"/>
  <c r="G27" i="2" s="1"/>
  <c r="H27" i="2" s="1"/>
  <c r="I27" i="2" s="1"/>
  <c r="K26" i="1"/>
  <c r="E26" i="1"/>
  <c r="C26" i="1"/>
  <c r="B26" i="1"/>
  <c r="M26" i="1" s="1"/>
  <c r="L25" i="1"/>
  <c r="D25" i="1"/>
  <c r="G25" i="1" s="1"/>
  <c r="H25" i="1" s="1"/>
  <c r="I25" i="1" s="1"/>
  <c r="L24" i="1"/>
  <c r="D24" i="1"/>
  <c r="G24" i="1" s="1"/>
  <c r="H24" i="1" s="1"/>
  <c r="I24" i="1" s="1"/>
  <c r="L23" i="1"/>
  <c r="D23" i="1"/>
  <c r="G23" i="1" s="1"/>
  <c r="H23" i="1" s="1"/>
  <c r="I23" i="1" s="1"/>
  <c r="L22" i="1"/>
  <c r="D22" i="1"/>
  <c r="G22" i="1" s="1"/>
  <c r="H22" i="1" s="1"/>
  <c r="I22" i="1" s="1"/>
  <c r="D21" i="1"/>
  <c r="G21" i="1" s="1"/>
  <c r="H21" i="1" s="1"/>
  <c r="I21" i="1" s="1"/>
  <c r="L4" i="1"/>
  <c r="F21" i="1" l="1"/>
  <c r="F22" i="1"/>
  <c r="F23" i="1"/>
  <c r="F24" i="1"/>
  <c r="F25" i="1"/>
  <c r="L26" i="1"/>
  <c r="D26" i="1"/>
  <c r="G26" i="1" l="1"/>
  <c r="H26" i="1" s="1"/>
  <c r="I26" i="1" s="1"/>
  <c r="D27" i="1"/>
  <c r="G27" i="1" s="1"/>
  <c r="H27" i="1" s="1"/>
  <c r="I27" i="1" s="1"/>
  <c r="F26" i="1"/>
</calcChain>
</file>

<file path=xl/comments1.xml><?xml version="1.0" encoding="utf-8"?>
<comments xmlns="http://schemas.openxmlformats.org/spreadsheetml/2006/main">
  <authors>
    <author>Maritza Heredia</author>
  </authors>
  <commentList>
    <comment ref="J19" authorId="0">
      <text>
        <r>
          <rPr>
            <b/>
            <sz val="12"/>
            <color indexed="81"/>
            <rFont val="Tahoma"/>
            <family val="2"/>
          </rPr>
          <t>En el caso de no tener puntaje se debe registrar NA o dejar en blanco.
El cero (0) se considera un valor.</t>
        </r>
      </text>
    </comment>
    <comment ref="B20" authorId="0">
      <text>
        <r>
          <rPr>
            <b/>
            <sz val="12"/>
            <color indexed="81"/>
            <rFont val="Tahoma"/>
            <family val="2"/>
          </rPr>
          <t>Ingresar puntaje obtenido en el formulario de evaluación del desempeño.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SIEMPRE: PINTAR AZUL 2 ESTRELLAS
A VECES: PINTAR AZUL 1 ESTRELLA
NUNCA: NO PINTAR ESTRELLAS</t>
        </r>
      </text>
    </comment>
  </commentList>
</comments>
</file>

<file path=xl/comments2.xml><?xml version="1.0" encoding="utf-8"?>
<comments xmlns="http://schemas.openxmlformats.org/spreadsheetml/2006/main">
  <authors>
    <author>Maritza Heredia</author>
  </authors>
  <commentList>
    <comment ref="J19" authorId="0">
      <text>
        <r>
          <rPr>
            <b/>
            <sz val="12"/>
            <color indexed="81"/>
            <rFont val="Tahoma"/>
            <family val="2"/>
          </rPr>
          <t>En el caso de no tener puntaje se debe registrar NA o dejar en blanco.
El cero (0) se considera un valor.</t>
        </r>
      </text>
    </comment>
    <comment ref="B20" authorId="0">
      <text>
        <r>
          <rPr>
            <b/>
            <sz val="12"/>
            <color indexed="81"/>
            <rFont val="Tahoma"/>
            <family val="2"/>
          </rPr>
          <t>Ingresar puntaje obtenido en el formulario de evaluación del desempeño.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SIEMPRE: PINTAR AZUL 2 ESTRELLAS
A VECES: PINTAR AZUL 1 ESTRELLA
NUNCA: NO PINTAR ESTRELLAS</t>
        </r>
      </text>
    </comment>
  </commentList>
</comments>
</file>

<file path=xl/sharedStrings.xml><?xml version="1.0" encoding="utf-8"?>
<sst xmlns="http://schemas.openxmlformats.org/spreadsheetml/2006/main" count="188" uniqueCount="82">
  <si>
    <t>Página 1 de 1</t>
  </si>
  <si>
    <t>Período de evaluación: (mm/aa a mm/aa):</t>
  </si>
  <si>
    <t>FECHA:</t>
  </si>
  <si>
    <t>I. MOTIVO DE EVALUACIÓN</t>
  </si>
  <si>
    <t>ESCALA DE VALORACIÓN</t>
  </si>
  <si>
    <t>Rango desde</t>
  </si>
  <si>
    <t>Categoría</t>
  </si>
  <si>
    <t>Definición</t>
  </si>
  <si>
    <t>Indicador</t>
  </si>
  <si>
    <t>Interpretación</t>
  </si>
  <si>
    <t>Excelente</t>
  </si>
  <si>
    <t>Siempre supera las exigencias del puesto.</t>
  </si>
  <si>
    <t>E</t>
  </si>
  <si>
    <t>Área de fortaleza</t>
  </si>
  <si>
    <t>Sobresaliente</t>
  </si>
  <si>
    <t>Frecuentemente supera las exigencias del puesto.</t>
  </si>
  <si>
    <t>S</t>
  </si>
  <si>
    <t>Muy Bueno</t>
  </si>
  <si>
    <t>Se esfuerza por superar las exigencias del puesto.</t>
  </si>
  <si>
    <t>MB</t>
  </si>
  <si>
    <t>Bueno</t>
  </si>
  <si>
    <t>Habitualmente cumple con las exigencias del puesto.</t>
  </si>
  <si>
    <t>B</t>
  </si>
  <si>
    <t>Área de desarrollo</t>
  </si>
  <si>
    <t>Regular</t>
  </si>
  <si>
    <t>Casi nunca cumple con las exigencias del puesto.</t>
  </si>
  <si>
    <t>R</t>
  </si>
  <si>
    <t>Atención urgente</t>
  </si>
  <si>
    <t>Deficiente</t>
  </si>
  <si>
    <t>Nunca cumple con las exigencias del puesto.</t>
  </si>
  <si>
    <t>D</t>
  </si>
  <si>
    <t>PUNTAJE</t>
  </si>
  <si>
    <t>VALORACIÓN</t>
  </si>
  <si>
    <t>COMPARATIVA</t>
  </si>
  <si>
    <t>#</t>
  </si>
  <si>
    <t>%</t>
  </si>
  <si>
    <t>FACTORES DE APRECIACIÓN</t>
  </si>
  <si>
    <t>PUNTAJE OBTENIDO</t>
  </si>
  <si>
    <t>PUNTAJE REQUERIDO</t>
  </si>
  <si>
    <t>OBTENIDO</t>
  </si>
  <si>
    <t>REQUERIDO</t>
  </si>
  <si>
    <t>BRECHA</t>
  </si>
  <si>
    <t>CATEGORÍA</t>
  </si>
  <si>
    <t>INDICADOR</t>
  </si>
  <si>
    <t>INTERPRETACIÓN</t>
  </si>
  <si>
    <t>PUNTAJE AÑO ANTERIOR</t>
  </si>
  <si>
    <t>HA RETROCEDIDO</t>
  </si>
  <si>
    <t>SE MANTIENE</t>
  </si>
  <si>
    <t>HA MEJORADO</t>
  </si>
  <si>
    <t>A. 
HABILIDADES SOCIALES</t>
  </si>
  <si>
    <t>B. 
INICIATIVA</t>
  </si>
  <si>
    <t>C. 
ORGANIZACIÓN</t>
  </si>
  <si>
    <t>D. 
RENDIMIENTO</t>
  </si>
  <si>
    <t>E. 
SEGURIDAD E HIGIENE</t>
  </si>
  <si>
    <t>Índice de Desempeño Laboral (IDL):</t>
  </si>
  <si>
    <t>IV. COMENTARIOS DE FORTALEZAS, ÁREAS A DESARROLLAR Y DE ATENCIÓN URGENTE</t>
  </si>
  <si>
    <t>EVALUADO:</t>
  </si>
  <si>
    <t>EVALUADOR:</t>
  </si>
  <si>
    <t>RESPONSABLE DEL PROCESO DE EVALUACIÓN (GTH):</t>
  </si>
  <si>
    <t>Cargo:</t>
  </si>
  <si>
    <t>Fecha (dd/mm/aa):</t>
  </si>
  <si>
    <t>Evaluación anual:</t>
  </si>
  <si>
    <t>Recategorización:</t>
  </si>
  <si>
    <t>Capacitación:</t>
  </si>
  <si>
    <t>Análisis de continuidad o terminación de contrato 
laboral:</t>
  </si>
  <si>
    <t>Rango 
hasta</t>
  </si>
  <si>
    <t>Apellidos y nombres:</t>
  </si>
  <si>
    <t>Fecha sugerida, para una revisión de cumplimiento de acciones:</t>
  </si>
  <si>
    <t>III. GRÁFICAS DE IDL (COLUMNA Y RADIAL)</t>
  </si>
  <si>
    <t>II. IDL</t>
  </si>
  <si>
    <t>ÍNDICE DEL DESEMPEÑO LABORAL (IDL)</t>
  </si>
  <si>
    <t>TOTAL:</t>
  </si>
  <si>
    <t>Interpretación:</t>
  </si>
  <si>
    <t>A. Asiste a las capacitaciones del SIG y cumple con los procedimientos, normas, objetivos e indicadores determinados para su puesto de trabajo:</t>
  </si>
  <si>
    <t>Factores Evaluados:</t>
  </si>
  <si>
    <t>Puntuación Estrella:</t>
  </si>
  <si>
    <t>V. RECONOCIMIENTO POR ADICIÓN AL DESEMPEÑO LABORAL *ADL*</t>
  </si>
  <si>
    <t>B. Asiste a las capacitaciones de GTH y cumple con la normativa laboral vigente y los procedimientos internos de aplicación general.</t>
  </si>
  <si>
    <t>VI. FIRMAS DE RESPONSABILIDAD</t>
  </si>
  <si>
    <t>VII. ACCIONES (Correctivas, Preventivas o de Mejora) *Indispensable si el IDL es inferior a "B"</t>
  </si>
  <si>
    <t>1-FO-PR-GTH-SEDE-006-02</t>
  </si>
  <si>
    <t>Revisión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</si>
</sst>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8" borderId="2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3" fillId="0" borderId="1" xfId="0" applyFont="1" applyBorder="1" applyAlignment="1">
      <alignment vertical="center" wrapText="1"/>
    </xf>
    <xf numFmtId="9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10" fontId="7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0" fontId="15" fillId="3" borderId="3" xfId="1" applyNumberFormat="1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2" borderId="15" xfId="0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0" fontId="15" fillId="3" borderId="1" xfId="1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15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31118110236219"/>
          <c:y val="8.8227089195362721E-2"/>
          <c:w val="0.85531632545931768"/>
          <c:h val="0.7262600905139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MCPONCE!$D$20</c:f>
              <c:strCache>
                <c:ptCount val="1"/>
                <c:pt idx="0">
                  <c:v>OBTENIDO</c:v>
                </c:pt>
              </c:strCache>
            </c:strRef>
          </c:tx>
          <c:invertIfNegative val="0"/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MCPONCE!$D$21:$D$25</c:f>
              <c:numCache>
                <c:formatCode>0.00%</c:formatCode>
                <c:ptCount val="5"/>
                <c:pt idx="0">
                  <c:v>0.94285714285714284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MCPONCE!$E$20</c:f>
              <c:strCache>
                <c:ptCount val="1"/>
                <c:pt idx="0">
                  <c:v>REQUERIDO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11470099186711E-17"/>
                  <c:y val="-3.638680028230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39610135968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91094402258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3.1535226911333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45880396746844E-16"/>
                  <c:y val="-3.39610135968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C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MCPONCE!$E$21:$E$25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MCPONCE!$F$20</c:f>
              <c:strCache>
                <c:ptCount val="1"/>
                <c:pt idx="0">
                  <c:v>BRECHA</c:v>
                </c:pt>
              </c:strCache>
            </c:strRef>
          </c:tx>
          <c:invertIfNegative val="0"/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MCPONCE!$F$21:$F$25</c:f>
              <c:numCache>
                <c:formatCode>0.00%</c:formatCode>
                <c:ptCount val="5"/>
                <c:pt idx="0">
                  <c:v>5.7142857142857162E-2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526848"/>
        <c:axId val="159421568"/>
        <c:axId val="0"/>
      </c:bar3DChart>
      <c:catAx>
        <c:axId val="15852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59421568"/>
        <c:crosses val="autoZero"/>
        <c:auto val="1"/>
        <c:lblAlgn val="ctr"/>
        <c:lblOffset val="100"/>
        <c:noMultiLvlLbl val="0"/>
      </c:catAx>
      <c:valAx>
        <c:axId val="1594215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585268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C" sz="900"/>
            </a:pPr>
            <a:endParaRPr lang="es-EC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19050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39700">
        <a:schemeClr val="accent1">
          <a:satMod val="175000"/>
          <a:alpha val="40000"/>
        </a:schemeClr>
      </a:glow>
      <a:innerShdw blurRad="63500" dist="50800" dir="162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7225760792641"/>
          <c:y val="0.14365722407746792"/>
          <c:w val="0.72544497523000717"/>
          <c:h val="0.71009320805928133"/>
        </c:manualLayout>
      </c:layout>
      <c:radarChart>
        <c:radarStyle val="marker"/>
        <c:varyColors val="0"/>
        <c:ser>
          <c:idx val="0"/>
          <c:order val="0"/>
          <c:tx>
            <c:strRef>
              <c:f>MCPONCE!$D$20</c:f>
              <c:strCache>
                <c:ptCount val="1"/>
                <c:pt idx="0">
                  <c:v>OBTENIDO</c:v>
                </c:pt>
              </c:strCache>
            </c:strRef>
          </c:tx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MCPONCE!$D$21:$D$25</c:f>
              <c:numCache>
                <c:formatCode>0.00%</c:formatCode>
                <c:ptCount val="5"/>
                <c:pt idx="0">
                  <c:v>0.94285714285714284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MCPONCE!$E$20</c:f>
              <c:strCache>
                <c:ptCount val="1"/>
                <c:pt idx="0">
                  <c:v>REQUERIDO</c:v>
                </c:pt>
              </c:strCache>
            </c:strRef>
          </c:tx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MCPONCE!$E$21:$E$25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MCPONCE!$F$20</c:f>
              <c:strCache>
                <c:ptCount val="1"/>
                <c:pt idx="0">
                  <c:v>BRECHA</c:v>
                </c:pt>
              </c:strCache>
            </c:strRef>
          </c:tx>
          <c:cat>
            <c:strRef>
              <c:f>MCPONCE!$A$21:$A$25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MCPONCE!$F$21:$F$25</c:f>
              <c:numCache>
                <c:formatCode>0.00%</c:formatCode>
                <c:ptCount val="5"/>
                <c:pt idx="0">
                  <c:v>5.7142857142857162E-2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38848"/>
        <c:axId val="171840640"/>
      </c:radarChart>
      <c:catAx>
        <c:axId val="17183884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C"/>
            </a:pPr>
            <a:endParaRPr lang="es-EC"/>
          </a:p>
        </c:txPr>
        <c:crossAx val="171840640"/>
        <c:crosses val="autoZero"/>
        <c:auto val="1"/>
        <c:lblAlgn val="ctr"/>
        <c:lblOffset val="100"/>
        <c:noMultiLvlLbl val="0"/>
      </c:catAx>
      <c:valAx>
        <c:axId val="1718406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718388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C" sz="1400"/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>
      <a:glow rad="139700">
        <a:schemeClr val="accent2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31118110236219"/>
          <c:y val="8.8227089195362721E-2"/>
          <c:w val="0.85531632545931768"/>
          <c:h val="0.7262600905139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GARCES!$D$20</c:f>
              <c:strCache>
                <c:ptCount val="1"/>
                <c:pt idx="0">
                  <c:v>OBTENIDO</c:v>
                </c:pt>
              </c:strCache>
            </c:strRef>
          </c:tx>
          <c:invertIfNegative val="0"/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GARCES!$D$21:$D$25</c:f>
              <c:numCache>
                <c:formatCode>0.00%</c:formatCode>
                <c:ptCount val="5"/>
                <c:pt idx="0">
                  <c:v>1</c:v>
                </c:pt>
                <c:pt idx="1">
                  <c:v>0.97142857142857142</c:v>
                </c:pt>
                <c:pt idx="2">
                  <c:v>0.91428571428571426</c:v>
                </c:pt>
                <c:pt idx="3">
                  <c:v>0.94285714285714284</c:v>
                </c:pt>
                <c:pt idx="4">
                  <c:v>0.94285714285714284</c:v>
                </c:pt>
              </c:numCache>
            </c:numRef>
          </c:val>
        </c:ser>
        <c:ser>
          <c:idx val="1"/>
          <c:order val="1"/>
          <c:tx>
            <c:strRef>
              <c:f>GARCES!$E$20</c:f>
              <c:strCache>
                <c:ptCount val="1"/>
                <c:pt idx="0">
                  <c:v>REQUERIDO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11470099186711E-17"/>
                  <c:y val="-3.638680028230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39610135968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91094402258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3.1535226911333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45880396746844E-16"/>
                  <c:y val="-3.396101359682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C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GARCES!$E$21:$E$25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GARCES!$F$20</c:f>
              <c:strCache>
                <c:ptCount val="1"/>
                <c:pt idx="0">
                  <c:v>BRECHA</c:v>
                </c:pt>
              </c:strCache>
            </c:strRef>
          </c:tx>
          <c:invertIfNegative val="0"/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GARCES!$F$21:$F$25</c:f>
              <c:numCache>
                <c:formatCode>0.00%</c:formatCode>
                <c:ptCount val="5"/>
                <c:pt idx="0">
                  <c:v>0</c:v>
                </c:pt>
                <c:pt idx="1">
                  <c:v>2.8571428571428581E-2</c:v>
                </c:pt>
                <c:pt idx="2">
                  <c:v>8.5714285714285743E-2</c:v>
                </c:pt>
                <c:pt idx="3">
                  <c:v>5.7142857142857162E-2</c:v>
                </c:pt>
                <c:pt idx="4">
                  <c:v>5.7142857142857162E-2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3544960"/>
        <c:axId val="185389056"/>
        <c:axId val="0"/>
      </c:bar3DChart>
      <c:catAx>
        <c:axId val="15354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85389056"/>
        <c:crosses val="autoZero"/>
        <c:auto val="1"/>
        <c:lblAlgn val="ctr"/>
        <c:lblOffset val="100"/>
        <c:noMultiLvlLbl val="0"/>
      </c:catAx>
      <c:valAx>
        <c:axId val="185389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535449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C" sz="900"/>
            </a:pPr>
            <a:endParaRPr lang="es-EC"/>
          </a:p>
        </c:txPr>
      </c:dTable>
    </c:plotArea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19050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39700">
        <a:schemeClr val="accent1">
          <a:satMod val="175000"/>
          <a:alpha val="40000"/>
        </a:schemeClr>
      </a:glow>
      <a:innerShdw blurRad="63500" dist="50800" dir="162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7225760792641"/>
          <c:y val="0.14365722407746792"/>
          <c:w val="0.72544497523000717"/>
          <c:h val="0.71009320805928133"/>
        </c:manualLayout>
      </c:layout>
      <c:radarChart>
        <c:radarStyle val="marker"/>
        <c:varyColors val="0"/>
        <c:ser>
          <c:idx val="0"/>
          <c:order val="0"/>
          <c:tx>
            <c:strRef>
              <c:f>GARCES!$D$20</c:f>
              <c:strCache>
                <c:ptCount val="1"/>
                <c:pt idx="0">
                  <c:v>OBTENIDO</c:v>
                </c:pt>
              </c:strCache>
            </c:strRef>
          </c:tx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GARCES!$D$21:$D$25</c:f>
              <c:numCache>
                <c:formatCode>0.00%</c:formatCode>
                <c:ptCount val="5"/>
                <c:pt idx="0">
                  <c:v>1</c:v>
                </c:pt>
                <c:pt idx="1">
                  <c:v>0.97142857142857142</c:v>
                </c:pt>
                <c:pt idx="2">
                  <c:v>0.91428571428571426</c:v>
                </c:pt>
                <c:pt idx="3">
                  <c:v>0.94285714285714284</c:v>
                </c:pt>
                <c:pt idx="4">
                  <c:v>0.94285714285714284</c:v>
                </c:pt>
              </c:numCache>
            </c:numRef>
          </c:val>
        </c:ser>
        <c:ser>
          <c:idx val="1"/>
          <c:order val="1"/>
          <c:tx>
            <c:strRef>
              <c:f>GARCES!$E$20</c:f>
              <c:strCache>
                <c:ptCount val="1"/>
                <c:pt idx="0">
                  <c:v>REQUERIDO</c:v>
                </c:pt>
              </c:strCache>
            </c:strRef>
          </c:tx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GARCES!$E$21:$E$25</c:f>
              <c:numCache>
                <c:formatCode>0.00%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GARCES!$F$20</c:f>
              <c:strCache>
                <c:ptCount val="1"/>
                <c:pt idx="0">
                  <c:v>BRECHA</c:v>
                </c:pt>
              </c:strCache>
            </c:strRef>
          </c:tx>
          <c:cat>
            <c:strRef>
              <c:f>GARCES!$A$21:$A$25</c:f>
              <c:strCache>
                <c:ptCount val="5"/>
                <c:pt idx="0">
                  <c:v>A. 
HABILIDADES SOCIALES</c:v>
                </c:pt>
                <c:pt idx="1">
                  <c:v>B. 
INICIATIVA</c:v>
                </c:pt>
                <c:pt idx="2">
                  <c:v>C. 
ORGANIZACIÓN</c:v>
                </c:pt>
                <c:pt idx="3">
                  <c:v>D. 
RENDIMIENTO</c:v>
                </c:pt>
                <c:pt idx="4">
                  <c:v>E. 
SEGURIDAD E HIGIENE</c:v>
                </c:pt>
              </c:strCache>
            </c:strRef>
          </c:cat>
          <c:val>
            <c:numRef>
              <c:f>GARCES!$F$21:$F$25</c:f>
              <c:numCache>
                <c:formatCode>0.00%</c:formatCode>
                <c:ptCount val="5"/>
                <c:pt idx="0">
                  <c:v>0</c:v>
                </c:pt>
                <c:pt idx="1">
                  <c:v>2.8571428571428581E-2</c:v>
                </c:pt>
                <c:pt idx="2">
                  <c:v>8.5714285714285743E-2</c:v>
                </c:pt>
                <c:pt idx="3">
                  <c:v>5.7142857142857162E-2</c:v>
                </c:pt>
                <c:pt idx="4">
                  <c:v>5.7142857142857162E-2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45728"/>
        <c:axId val="160755712"/>
      </c:radarChart>
      <c:catAx>
        <c:axId val="1607457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C"/>
            </a:pPr>
            <a:endParaRPr lang="es-EC"/>
          </a:p>
        </c:txPr>
        <c:crossAx val="160755712"/>
        <c:crosses val="autoZero"/>
        <c:auto val="1"/>
        <c:lblAlgn val="ctr"/>
        <c:lblOffset val="100"/>
        <c:noMultiLvlLbl val="0"/>
      </c:catAx>
      <c:valAx>
        <c:axId val="1607557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lang="es-EC"/>
            </a:pPr>
            <a:endParaRPr lang="es-EC"/>
          </a:p>
        </c:txPr>
        <c:crossAx val="1607457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C" sz="1400"/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>
      <a:glow rad="139700">
        <a:schemeClr val="accent2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85939</xdr:rowOff>
    </xdr:from>
    <xdr:to>
      <xdr:col>2</xdr:col>
      <xdr:colOff>400050</xdr:colOff>
      <xdr:row>2</xdr:row>
      <xdr:rowOff>183858</xdr:rowOff>
    </xdr:to>
    <xdr:pic>
      <xdr:nvPicPr>
        <xdr:cNvPr id="2" name="2 Imagen" descr="logo conduto horizonta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939"/>
          <a:ext cx="2562225" cy="61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1238250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3868400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C" sz="1100"/>
        </a:p>
      </xdr:txBody>
    </xdr:sp>
    <xdr:clientData/>
  </xdr:oneCellAnchor>
  <xdr:twoCellAnchor>
    <xdr:from>
      <xdr:col>1</xdr:col>
      <xdr:colOff>1329419</xdr:colOff>
      <xdr:row>5</xdr:row>
      <xdr:rowOff>2234100</xdr:rowOff>
    </xdr:from>
    <xdr:to>
      <xdr:col>1</xdr:col>
      <xdr:colOff>2697419</xdr:colOff>
      <xdr:row>5</xdr:row>
      <xdr:rowOff>3231600</xdr:rowOff>
    </xdr:to>
    <xdr:sp macro="" textlink="">
      <xdr:nvSpPr>
        <xdr:cNvPr id="6" name="5 Elipse"/>
        <xdr:cNvSpPr/>
      </xdr:nvSpPr>
      <xdr:spPr>
        <a:xfrm flipH="1">
          <a:off x="6434819" y="9330225"/>
          <a:ext cx="1368000" cy="9975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4000"/>
        </a:p>
      </xdr:txBody>
    </xdr:sp>
    <xdr:clientData/>
  </xdr:twoCellAnchor>
  <xdr:twoCellAnchor>
    <xdr:from>
      <xdr:col>4</xdr:col>
      <xdr:colOff>1321800</xdr:colOff>
      <xdr:row>5</xdr:row>
      <xdr:rowOff>2234100</xdr:rowOff>
    </xdr:from>
    <xdr:to>
      <xdr:col>4</xdr:col>
      <xdr:colOff>2689800</xdr:colOff>
      <xdr:row>5</xdr:row>
      <xdr:rowOff>3231600</xdr:rowOff>
    </xdr:to>
    <xdr:sp macro="" textlink="">
      <xdr:nvSpPr>
        <xdr:cNvPr id="7" name="6 Elipse"/>
        <xdr:cNvSpPr/>
      </xdr:nvSpPr>
      <xdr:spPr>
        <a:xfrm flipH="1">
          <a:off x="19571700" y="9330225"/>
          <a:ext cx="1368000" cy="9975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4000"/>
        </a:p>
      </xdr:txBody>
    </xdr:sp>
    <xdr:clientData/>
  </xdr:twoCellAnchor>
  <xdr:twoCellAnchor>
    <xdr:from>
      <xdr:col>7</xdr:col>
      <xdr:colOff>1232830</xdr:colOff>
      <xdr:row>5</xdr:row>
      <xdr:rowOff>2234100</xdr:rowOff>
    </xdr:from>
    <xdr:to>
      <xdr:col>7</xdr:col>
      <xdr:colOff>2600830</xdr:colOff>
      <xdr:row>5</xdr:row>
      <xdr:rowOff>3231600</xdr:rowOff>
    </xdr:to>
    <xdr:sp macro="" textlink="">
      <xdr:nvSpPr>
        <xdr:cNvPr id="8" name="7 Elipse"/>
        <xdr:cNvSpPr/>
      </xdr:nvSpPr>
      <xdr:spPr>
        <a:xfrm flipH="1">
          <a:off x="32627230" y="9330225"/>
          <a:ext cx="1368000" cy="9975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4000"/>
        </a:p>
      </xdr:txBody>
    </xdr:sp>
    <xdr:clientData/>
  </xdr:twoCellAnchor>
  <xdr:twoCellAnchor>
    <xdr:from>
      <xdr:col>10</xdr:col>
      <xdr:colOff>2682000</xdr:colOff>
      <xdr:row>5</xdr:row>
      <xdr:rowOff>2234100</xdr:rowOff>
    </xdr:from>
    <xdr:to>
      <xdr:col>10</xdr:col>
      <xdr:colOff>4305300</xdr:colOff>
      <xdr:row>5</xdr:row>
      <xdr:rowOff>3231600</xdr:rowOff>
    </xdr:to>
    <xdr:sp macro="" textlink="">
      <xdr:nvSpPr>
        <xdr:cNvPr id="9" name="8 Elipse"/>
        <xdr:cNvSpPr/>
      </xdr:nvSpPr>
      <xdr:spPr>
        <a:xfrm flipH="1">
          <a:off x="47678100" y="9330225"/>
          <a:ext cx="1623300" cy="9975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4000"/>
        </a:p>
      </xdr:txBody>
    </xdr:sp>
    <xdr:clientData/>
  </xdr:twoCellAnchor>
  <xdr:twoCellAnchor>
    <xdr:from>
      <xdr:col>0</xdr:col>
      <xdr:colOff>47624</xdr:colOff>
      <xdr:row>28</xdr:row>
      <xdr:rowOff>33336</xdr:rowOff>
    </xdr:from>
    <xdr:to>
      <xdr:col>6</xdr:col>
      <xdr:colOff>107088</xdr:colOff>
      <xdr:row>31</xdr:row>
      <xdr:rowOff>1384622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148876</xdr:colOff>
      <xdr:row>28</xdr:row>
      <xdr:rowOff>29934</xdr:rowOff>
    </xdr:from>
    <xdr:to>
      <xdr:col>12</xdr:col>
      <xdr:colOff>752626</xdr:colOff>
      <xdr:row>31</xdr:row>
      <xdr:rowOff>1381220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209551</xdr:colOff>
      <xdr:row>38</xdr:row>
      <xdr:rowOff>114300</xdr:rowOff>
    </xdr:from>
    <xdr:to>
      <xdr:col>11</xdr:col>
      <xdr:colOff>466725</xdr:colOff>
      <xdr:row>38</xdr:row>
      <xdr:rowOff>342900</xdr:rowOff>
    </xdr:to>
    <xdr:sp macro="" textlink="">
      <xdr:nvSpPr>
        <xdr:cNvPr id="16" name="15 Estrella de 5 puntas"/>
        <xdr:cNvSpPr/>
      </xdr:nvSpPr>
      <xdr:spPr>
        <a:xfrm>
          <a:off x="10029826" y="15344775"/>
          <a:ext cx="257174" cy="228600"/>
        </a:xfrm>
        <a:prstGeom prst="star5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219076</xdr:colOff>
      <xdr:row>38</xdr:row>
      <xdr:rowOff>114300</xdr:rowOff>
    </xdr:from>
    <xdr:to>
      <xdr:col>12</xdr:col>
      <xdr:colOff>476250</xdr:colOff>
      <xdr:row>38</xdr:row>
      <xdr:rowOff>342900</xdr:rowOff>
    </xdr:to>
    <xdr:sp macro="" textlink="">
      <xdr:nvSpPr>
        <xdr:cNvPr id="17" name="16 Estrella de 5 puntas"/>
        <xdr:cNvSpPr/>
      </xdr:nvSpPr>
      <xdr:spPr>
        <a:xfrm>
          <a:off x="10839451" y="15344775"/>
          <a:ext cx="257174" cy="228600"/>
        </a:xfrm>
        <a:prstGeom prst="star5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11</xdr:col>
      <xdr:colOff>219076</xdr:colOff>
      <xdr:row>39</xdr:row>
      <xdr:rowOff>85725</xdr:rowOff>
    </xdr:from>
    <xdr:to>
      <xdr:col>11</xdr:col>
      <xdr:colOff>476250</xdr:colOff>
      <xdr:row>39</xdr:row>
      <xdr:rowOff>314325</xdr:rowOff>
    </xdr:to>
    <xdr:sp macro="" textlink="">
      <xdr:nvSpPr>
        <xdr:cNvPr id="19" name="18 Estrella de 5 puntas"/>
        <xdr:cNvSpPr/>
      </xdr:nvSpPr>
      <xdr:spPr>
        <a:xfrm>
          <a:off x="10039351" y="15744825"/>
          <a:ext cx="257174" cy="228600"/>
        </a:xfrm>
        <a:prstGeom prst="star5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228601</xdr:colOff>
      <xdr:row>39</xdr:row>
      <xdr:rowOff>85725</xdr:rowOff>
    </xdr:from>
    <xdr:to>
      <xdr:col>12</xdr:col>
      <xdr:colOff>485775</xdr:colOff>
      <xdr:row>39</xdr:row>
      <xdr:rowOff>314325</xdr:rowOff>
    </xdr:to>
    <xdr:sp macro="" textlink="">
      <xdr:nvSpPr>
        <xdr:cNvPr id="20" name="19 Estrella de 5 puntas"/>
        <xdr:cNvSpPr/>
      </xdr:nvSpPr>
      <xdr:spPr>
        <a:xfrm>
          <a:off x="10848976" y="15744825"/>
          <a:ext cx="257174" cy="228600"/>
        </a:xfrm>
        <a:prstGeom prst="star5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</xdr:row>
          <xdr:rowOff>85725</xdr:rowOff>
        </xdr:from>
        <xdr:to>
          <xdr:col>0</xdr:col>
          <xdr:colOff>1362075</xdr:colOff>
          <xdr:row>5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66675</xdr:rowOff>
        </xdr:from>
        <xdr:to>
          <xdr:col>4</xdr:col>
          <xdr:colOff>742950</xdr:colOff>
          <xdr:row>5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66675</xdr:rowOff>
        </xdr:from>
        <xdr:to>
          <xdr:col>7</xdr:col>
          <xdr:colOff>466725</xdr:colOff>
          <xdr:row>5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5</xdr:row>
          <xdr:rowOff>142875</xdr:rowOff>
        </xdr:from>
        <xdr:to>
          <xdr:col>9</xdr:col>
          <xdr:colOff>771525</xdr:colOff>
          <xdr:row>5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85939</xdr:rowOff>
    </xdr:from>
    <xdr:to>
      <xdr:col>2</xdr:col>
      <xdr:colOff>400050</xdr:colOff>
      <xdr:row>2</xdr:row>
      <xdr:rowOff>183858</xdr:rowOff>
    </xdr:to>
    <xdr:pic>
      <xdr:nvPicPr>
        <xdr:cNvPr id="2" name="2 Imagen" descr="logo conduto horizonta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939"/>
          <a:ext cx="2562225" cy="61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1238250</xdr:rowOff>
    </xdr:from>
    <xdr:ext cx="184731" cy="264560"/>
    <xdr:sp macro="" textlink="">
      <xdr:nvSpPr>
        <xdr:cNvPr id="3" name="2 CuadroTexto"/>
        <xdr:cNvSpPr txBox="1"/>
      </xdr:nvSpPr>
      <xdr:spPr>
        <a:xfrm>
          <a:off x="318135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C" sz="1100"/>
        </a:p>
      </xdr:txBody>
    </xdr:sp>
    <xdr:clientData/>
  </xdr:oneCellAnchor>
  <xdr:twoCellAnchor>
    <xdr:from>
      <xdr:col>1</xdr:col>
      <xdr:colOff>1329419</xdr:colOff>
      <xdr:row>5</xdr:row>
      <xdr:rowOff>2234100</xdr:rowOff>
    </xdr:from>
    <xdr:to>
      <xdr:col>1</xdr:col>
      <xdr:colOff>2697419</xdr:colOff>
      <xdr:row>5</xdr:row>
      <xdr:rowOff>3231600</xdr:rowOff>
    </xdr:to>
    <xdr:sp macro="" textlink="">
      <xdr:nvSpPr>
        <xdr:cNvPr id="4" name="3 Elipse"/>
        <xdr:cNvSpPr/>
      </xdr:nvSpPr>
      <xdr:spPr>
        <a:xfrm flipH="1">
          <a:off x="2377169" y="1795950"/>
          <a:ext cx="5925" cy="69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4000"/>
        </a:p>
      </xdr:txBody>
    </xdr:sp>
    <xdr:clientData/>
  </xdr:twoCellAnchor>
  <xdr:twoCellAnchor>
    <xdr:from>
      <xdr:col>4</xdr:col>
      <xdr:colOff>1321800</xdr:colOff>
      <xdr:row>5</xdr:row>
      <xdr:rowOff>2234100</xdr:rowOff>
    </xdr:from>
    <xdr:to>
      <xdr:col>4</xdr:col>
      <xdr:colOff>2689800</xdr:colOff>
      <xdr:row>5</xdr:row>
      <xdr:rowOff>3231600</xdr:rowOff>
    </xdr:to>
    <xdr:sp macro="" textlink="">
      <xdr:nvSpPr>
        <xdr:cNvPr id="5" name="4 Elipse"/>
        <xdr:cNvSpPr/>
      </xdr:nvSpPr>
      <xdr:spPr>
        <a:xfrm flipH="1">
          <a:off x="4779375" y="1795950"/>
          <a:ext cx="5925" cy="69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4000"/>
        </a:p>
      </xdr:txBody>
    </xdr:sp>
    <xdr:clientData/>
  </xdr:twoCellAnchor>
  <xdr:twoCellAnchor>
    <xdr:from>
      <xdr:col>7</xdr:col>
      <xdr:colOff>1232830</xdr:colOff>
      <xdr:row>5</xdr:row>
      <xdr:rowOff>2234100</xdr:rowOff>
    </xdr:from>
    <xdr:to>
      <xdr:col>7</xdr:col>
      <xdr:colOff>2600830</xdr:colOff>
      <xdr:row>5</xdr:row>
      <xdr:rowOff>3231600</xdr:rowOff>
    </xdr:to>
    <xdr:sp macro="" textlink="">
      <xdr:nvSpPr>
        <xdr:cNvPr id="6" name="5 Elipse"/>
        <xdr:cNvSpPr/>
      </xdr:nvSpPr>
      <xdr:spPr>
        <a:xfrm flipH="1">
          <a:off x="7185955" y="1795950"/>
          <a:ext cx="0" cy="69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4000"/>
        </a:p>
      </xdr:txBody>
    </xdr:sp>
    <xdr:clientData/>
  </xdr:twoCellAnchor>
  <xdr:twoCellAnchor>
    <xdr:from>
      <xdr:col>10</xdr:col>
      <xdr:colOff>2682000</xdr:colOff>
      <xdr:row>5</xdr:row>
      <xdr:rowOff>2234100</xdr:rowOff>
    </xdr:from>
    <xdr:to>
      <xdr:col>10</xdr:col>
      <xdr:colOff>4305300</xdr:colOff>
      <xdr:row>5</xdr:row>
      <xdr:rowOff>3231600</xdr:rowOff>
    </xdr:to>
    <xdr:sp macro="" textlink="">
      <xdr:nvSpPr>
        <xdr:cNvPr id="7" name="6 Elipse"/>
        <xdr:cNvSpPr/>
      </xdr:nvSpPr>
      <xdr:spPr>
        <a:xfrm flipH="1">
          <a:off x="9816225" y="1795950"/>
          <a:ext cx="4050" cy="690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4000"/>
        </a:p>
      </xdr:txBody>
    </xdr:sp>
    <xdr:clientData/>
  </xdr:twoCellAnchor>
  <xdr:twoCellAnchor>
    <xdr:from>
      <xdr:col>0</xdr:col>
      <xdr:colOff>47624</xdr:colOff>
      <xdr:row>28</xdr:row>
      <xdr:rowOff>33336</xdr:rowOff>
    </xdr:from>
    <xdr:to>
      <xdr:col>6</xdr:col>
      <xdr:colOff>107088</xdr:colOff>
      <xdr:row>31</xdr:row>
      <xdr:rowOff>1384622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148876</xdr:colOff>
      <xdr:row>28</xdr:row>
      <xdr:rowOff>29934</xdr:rowOff>
    </xdr:from>
    <xdr:to>
      <xdr:col>12</xdr:col>
      <xdr:colOff>752626</xdr:colOff>
      <xdr:row>31</xdr:row>
      <xdr:rowOff>1381220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209551</xdr:colOff>
      <xdr:row>38</xdr:row>
      <xdr:rowOff>114300</xdr:rowOff>
    </xdr:from>
    <xdr:to>
      <xdr:col>11</xdr:col>
      <xdr:colOff>466725</xdr:colOff>
      <xdr:row>38</xdr:row>
      <xdr:rowOff>342900</xdr:rowOff>
    </xdr:to>
    <xdr:sp macro="" textlink="">
      <xdr:nvSpPr>
        <xdr:cNvPr id="10" name="9 Estrella de 5 puntas"/>
        <xdr:cNvSpPr/>
      </xdr:nvSpPr>
      <xdr:spPr>
        <a:xfrm>
          <a:off x="10029826" y="15182850"/>
          <a:ext cx="257174" cy="228600"/>
        </a:xfrm>
        <a:prstGeom prst="star5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219076</xdr:colOff>
      <xdr:row>38</xdr:row>
      <xdr:rowOff>114300</xdr:rowOff>
    </xdr:from>
    <xdr:to>
      <xdr:col>12</xdr:col>
      <xdr:colOff>476250</xdr:colOff>
      <xdr:row>38</xdr:row>
      <xdr:rowOff>342900</xdr:rowOff>
    </xdr:to>
    <xdr:sp macro="" textlink="">
      <xdr:nvSpPr>
        <xdr:cNvPr id="11" name="10 Estrella de 5 puntas"/>
        <xdr:cNvSpPr/>
      </xdr:nvSpPr>
      <xdr:spPr>
        <a:xfrm>
          <a:off x="10839451" y="15182850"/>
          <a:ext cx="257174" cy="228600"/>
        </a:xfrm>
        <a:prstGeom prst="star5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11</xdr:col>
      <xdr:colOff>219076</xdr:colOff>
      <xdr:row>39</xdr:row>
      <xdr:rowOff>85725</xdr:rowOff>
    </xdr:from>
    <xdr:to>
      <xdr:col>11</xdr:col>
      <xdr:colOff>476250</xdr:colOff>
      <xdr:row>39</xdr:row>
      <xdr:rowOff>314325</xdr:rowOff>
    </xdr:to>
    <xdr:sp macro="" textlink="">
      <xdr:nvSpPr>
        <xdr:cNvPr id="12" name="11 Estrella de 5 puntas"/>
        <xdr:cNvSpPr/>
      </xdr:nvSpPr>
      <xdr:spPr>
        <a:xfrm>
          <a:off x="10039351" y="15582900"/>
          <a:ext cx="257174" cy="228600"/>
        </a:xfrm>
        <a:prstGeom prst="star5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12</xdr:col>
      <xdr:colOff>228601</xdr:colOff>
      <xdr:row>39</xdr:row>
      <xdr:rowOff>85725</xdr:rowOff>
    </xdr:from>
    <xdr:to>
      <xdr:col>12</xdr:col>
      <xdr:colOff>485775</xdr:colOff>
      <xdr:row>39</xdr:row>
      <xdr:rowOff>314325</xdr:rowOff>
    </xdr:to>
    <xdr:sp macro="" textlink="">
      <xdr:nvSpPr>
        <xdr:cNvPr id="13" name="12 Estrella de 5 puntas"/>
        <xdr:cNvSpPr/>
      </xdr:nvSpPr>
      <xdr:spPr>
        <a:xfrm>
          <a:off x="10848976" y="15582900"/>
          <a:ext cx="257174" cy="228600"/>
        </a:xfrm>
        <a:prstGeom prst="star5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</xdr:row>
          <xdr:rowOff>85725</xdr:rowOff>
        </xdr:from>
        <xdr:to>
          <xdr:col>0</xdr:col>
          <xdr:colOff>1362075</xdr:colOff>
          <xdr:row>5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66675</xdr:rowOff>
        </xdr:from>
        <xdr:to>
          <xdr:col>4</xdr:col>
          <xdr:colOff>742950</xdr:colOff>
          <xdr:row>5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66675</xdr:rowOff>
        </xdr:from>
        <xdr:to>
          <xdr:col>7</xdr:col>
          <xdr:colOff>466725</xdr:colOff>
          <xdr:row>5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5</xdr:row>
          <xdr:rowOff>142875</xdr:rowOff>
        </xdr:from>
        <xdr:to>
          <xdr:col>9</xdr:col>
          <xdr:colOff>771525</xdr:colOff>
          <xdr:row>5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96"/>
  <sheetViews>
    <sheetView showGridLines="0" view="pageBreakPreview" topLeftCell="A31" zoomScale="85" zoomScaleSheetLayoutView="85" workbookViewId="0">
      <selection activeCell="A42" sqref="A42:D42"/>
    </sheetView>
  </sheetViews>
  <sheetFormatPr baseColWidth="10" defaultRowHeight="15" x14ac:dyDescent="0.25"/>
  <cols>
    <col min="1" max="1" width="23.7109375" customWidth="1"/>
    <col min="2" max="8" width="12" customWidth="1"/>
    <col min="9" max="9" width="14.85546875" customWidth="1"/>
    <col min="10" max="10" width="12" customWidth="1"/>
    <col min="11" max="11" width="12.7109375" customWidth="1"/>
    <col min="12" max="13" width="12" customWidth="1"/>
  </cols>
  <sheetData>
    <row r="1" spans="1:13" ht="20.25" customHeight="1" x14ac:dyDescent="0.25">
      <c r="A1" s="58"/>
      <c r="B1" s="59"/>
      <c r="C1" s="59"/>
      <c r="D1" s="80" t="s">
        <v>70</v>
      </c>
      <c r="E1" s="80"/>
      <c r="F1" s="80"/>
      <c r="G1" s="80"/>
      <c r="H1" s="80"/>
      <c r="I1" s="80"/>
      <c r="J1" s="80"/>
      <c r="K1" s="74" t="s">
        <v>80</v>
      </c>
      <c r="L1" s="74"/>
      <c r="M1" s="75"/>
    </row>
    <row r="2" spans="1:13" ht="20.25" customHeight="1" x14ac:dyDescent="0.25">
      <c r="A2" s="60"/>
      <c r="B2" s="61"/>
      <c r="C2" s="61"/>
      <c r="D2" s="81"/>
      <c r="E2" s="81"/>
      <c r="F2" s="81"/>
      <c r="G2" s="81"/>
      <c r="H2" s="81"/>
      <c r="I2" s="81"/>
      <c r="J2" s="81"/>
      <c r="K2" s="76" t="s">
        <v>81</v>
      </c>
      <c r="L2" s="76"/>
      <c r="M2" s="77"/>
    </row>
    <row r="3" spans="1:13" ht="20.25" customHeight="1" x14ac:dyDescent="0.25">
      <c r="A3" s="60"/>
      <c r="B3" s="61"/>
      <c r="C3" s="61"/>
      <c r="D3" s="81"/>
      <c r="E3" s="81"/>
      <c r="F3" s="81"/>
      <c r="G3" s="81"/>
      <c r="H3" s="81"/>
      <c r="I3" s="81"/>
      <c r="J3" s="81"/>
      <c r="K3" s="76" t="s">
        <v>0</v>
      </c>
      <c r="L3" s="76"/>
      <c r="M3" s="77"/>
    </row>
    <row r="4" spans="1:13" s="9" customFormat="1" ht="28.5" customHeight="1" x14ac:dyDescent="0.2">
      <c r="A4" s="82" t="s">
        <v>1</v>
      </c>
      <c r="B4" s="83"/>
      <c r="C4" s="84"/>
      <c r="D4" s="85"/>
      <c r="E4" s="86"/>
      <c r="F4" s="86"/>
      <c r="G4" s="86"/>
      <c r="H4" s="86"/>
      <c r="I4" s="86"/>
      <c r="J4" s="87"/>
      <c r="K4" s="20" t="s">
        <v>2</v>
      </c>
      <c r="L4" s="78">
        <f ca="1">TODAY()</f>
        <v>42265</v>
      </c>
      <c r="M4" s="79"/>
    </row>
    <row r="5" spans="1:13" s="9" customFormat="1" ht="23.25" customHeight="1" x14ac:dyDescent="0.2">
      <c r="A5" s="62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s="9" customFormat="1" ht="29.25" customHeight="1" x14ac:dyDescent="0.2">
      <c r="A6" s="65" t="s">
        <v>61</v>
      </c>
      <c r="B6" s="66"/>
      <c r="C6" s="67"/>
      <c r="D6" s="68" t="s">
        <v>62</v>
      </c>
      <c r="E6" s="69"/>
      <c r="F6" s="70"/>
      <c r="G6" s="68" t="s">
        <v>63</v>
      </c>
      <c r="H6" s="71"/>
      <c r="I6" s="72"/>
      <c r="J6" s="68" t="s">
        <v>64</v>
      </c>
      <c r="K6" s="71"/>
      <c r="L6" s="71"/>
      <c r="M6" s="73"/>
    </row>
    <row r="7" spans="1:13" s="9" customFormat="1" ht="23.25" customHeight="1" x14ac:dyDescent="0.2">
      <c r="A7" s="88" t="s">
        <v>69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s="9" customFormat="1" ht="6.75" customHeight="1" x14ac:dyDescent="0.2">
      <c r="A8" s="3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6"/>
    </row>
    <row r="9" spans="1:13" s="9" customFormat="1" ht="19.5" customHeight="1" x14ac:dyDescent="0.2">
      <c r="A9" s="48"/>
      <c r="B9" s="155" t="s">
        <v>4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37"/>
    </row>
    <row r="10" spans="1:13" s="9" customFormat="1" ht="25.5" x14ac:dyDescent="0.2">
      <c r="A10" s="48"/>
      <c r="B10" s="28" t="s">
        <v>5</v>
      </c>
      <c r="C10" s="28" t="s">
        <v>65</v>
      </c>
      <c r="D10" s="100" t="s">
        <v>6</v>
      </c>
      <c r="E10" s="100"/>
      <c r="F10" s="100" t="s">
        <v>7</v>
      </c>
      <c r="G10" s="100"/>
      <c r="H10" s="100"/>
      <c r="I10" s="100"/>
      <c r="J10" s="28" t="s">
        <v>8</v>
      </c>
      <c r="K10" s="100" t="s">
        <v>9</v>
      </c>
      <c r="L10" s="100"/>
      <c r="M10" s="38"/>
    </row>
    <row r="11" spans="1:13" s="9" customFormat="1" ht="15.75" customHeight="1" x14ac:dyDescent="0.2">
      <c r="A11" s="48"/>
      <c r="B11" s="12">
        <v>0.96</v>
      </c>
      <c r="C11" s="12">
        <v>1</v>
      </c>
      <c r="D11" s="98" t="s">
        <v>10</v>
      </c>
      <c r="E11" s="98"/>
      <c r="F11" s="99" t="s">
        <v>11</v>
      </c>
      <c r="G11" s="99"/>
      <c r="H11" s="99"/>
      <c r="I11" s="99"/>
      <c r="J11" s="2" t="s">
        <v>12</v>
      </c>
      <c r="K11" s="99" t="s">
        <v>13</v>
      </c>
      <c r="L11" s="99"/>
      <c r="M11" s="39"/>
    </row>
    <row r="12" spans="1:13" s="9" customFormat="1" ht="15.75" customHeight="1" x14ac:dyDescent="0.2">
      <c r="A12" s="48"/>
      <c r="B12" s="12">
        <v>0.9</v>
      </c>
      <c r="C12" s="12">
        <v>0.95</v>
      </c>
      <c r="D12" s="98" t="s">
        <v>14</v>
      </c>
      <c r="E12" s="98"/>
      <c r="F12" s="99" t="s">
        <v>15</v>
      </c>
      <c r="G12" s="99"/>
      <c r="H12" s="99"/>
      <c r="I12" s="99"/>
      <c r="J12" s="2" t="s">
        <v>16</v>
      </c>
      <c r="K12" s="99" t="s">
        <v>13</v>
      </c>
      <c r="L12" s="99"/>
      <c r="M12" s="39"/>
    </row>
    <row r="13" spans="1:13" s="9" customFormat="1" ht="15.75" customHeight="1" x14ac:dyDescent="0.2">
      <c r="A13" s="48"/>
      <c r="B13" s="12">
        <v>0.75</v>
      </c>
      <c r="C13" s="12">
        <v>0.89</v>
      </c>
      <c r="D13" s="98" t="s">
        <v>17</v>
      </c>
      <c r="E13" s="98"/>
      <c r="F13" s="99" t="s">
        <v>18</v>
      </c>
      <c r="G13" s="99"/>
      <c r="H13" s="99"/>
      <c r="I13" s="99"/>
      <c r="J13" s="2" t="s">
        <v>19</v>
      </c>
      <c r="K13" s="99" t="s">
        <v>13</v>
      </c>
      <c r="L13" s="99"/>
      <c r="M13" s="39"/>
    </row>
    <row r="14" spans="1:13" s="9" customFormat="1" ht="15.75" customHeight="1" x14ac:dyDescent="0.2">
      <c r="A14" s="48"/>
      <c r="B14" s="12">
        <v>0.6</v>
      </c>
      <c r="C14" s="12">
        <v>0.74</v>
      </c>
      <c r="D14" s="98" t="s">
        <v>20</v>
      </c>
      <c r="E14" s="98"/>
      <c r="F14" s="99" t="s">
        <v>21</v>
      </c>
      <c r="G14" s="99"/>
      <c r="H14" s="99"/>
      <c r="I14" s="99"/>
      <c r="J14" s="3" t="s">
        <v>22</v>
      </c>
      <c r="K14" s="99" t="s">
        <v>23</v>
      </c>
      <c r="L14" s="99"/>
      <c r="M14" s="39"/>
    </row>
    <row r="15" spans="1:13" s="9" customFormat="1" ht="15.75" customHeight="1" x14ac:dyDescent="0.2">
      <c r="A15" s="48"/>
      <c r="B15" s="12">
        <v>0.3</v>
      </c>
      <c r="C15" s="12">
        <v>0.59</v>
      </c>
      <c r="D15" s="98" t="s">
        <v>24</v>
      </c>
      <c r="E15" s="98"/>
      <c r="F15" s="99" t="s">
        <v>25</v>
      </c>
      <c r="G15" s="99"/>
      <c r="H15" s="99"/>
      <c r="I15" s="99"/>
      <c r="J15" s="4" t="s">
        <v>26</v>
      </c>
      <c r="K15" s="99" t="s">
        <v>27</v>
      </c>
      <c r="L15" s="99"/>
      <c r="M15" s="39"/>
    </row>
    <row r="16" spans="1:13" s="9" customFormat="1" ht="15.75" customHeight="1" x14ac:dyDescent="0.2">
      <c r="A16" s="48"/>
      <c r="B16" s="12">
        <v>0.01</v>
      </c>
      <c r="C16" s="12">
        <v>0.28999999999999998</v>
      </c>
      <c r="D16" s="98" t="s">
        <v>28</v>
      </c>
      <c r="E16" s="98"/>
      <c r="F16" s="99" t="s">
        <v>29</v>
      </c>
      <c r="G16" s="99"/>
      <c r="H16" s="99"/>
      <c r="I16" s="99"/>
      <c r="J16" s="4" t="s">
        <v>30</v>
      </c>
      <c r="K16" s="99" t="s">
        <v>27</v>
      </c>
      <c r="L16" s="99"/>
      <c r="M16" s="39"/>
    </row>
    <row r="17" spans="1:13" s="9" customFormat="1" ht="6.75" customHeight="1" x14ac:dyDescent="0.2">
      <c r="A17" s="4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49"/>
    </row>
    <row r="18" spans="1:13" s="9" customFormat="1" ht="18" customHeight="1" x14ac:dyDescent="0.2">
      <c r="A18" s="40"/>
      <c r="B18" s="104" t="s">
        <v>31</v>
      </c>
      <c r="C18" s="105"/>
      <c r="D18" s="105"/>
      <c r="E18" s="105"/>
      <c r="F18" s="106"/>
      <c r="G18" s="104" t="s">
        <v>32</v>
      </c>
      <c r="H18" s="105"/>
      <c r="I18" s="106"/>
      <c r="J18" s="104" t="s">
        <v>33</v>
      </c>
      <c r="K18" s="105"/>
      <c r="L18" s="105"/>
      <c r="M18" s="107"/>
    </row>
    <row r="19" spans="1:13" s="9" customFormat="1" ht="12.75" customHeight="1" x14ac:dyDescent="0.2">
      <c r="A19" s="41"/>
      <c r="B19" s="19" t="s">
        <v>34</v>
      </c>
      <c r="C19" s="19" t="s">
        <v>34</v>
      </c>
      <c r="D19" s="19" t="s">
        <v>35</v>
      </c>
      <c r="E19" s="19" t="s">
        <v>35</v>
      </c>
      <c r="F19" s="19" t="s">
        <v>35</v>
      </c>
      <c r="G19" s="7"/>
      <c r="H19" s="7"/>
      <c r="I19" s="7"/>
      <c r="J19" s="94" t="s">
        <v>45</v>
      </c>
      <c r="K19" s="94" t="s">
        <v>46</v>
      </c>
      <c r="L19" s="94" t="s">
        <v>47</v>
      </c>
      <c r="M19" s="96" t="s">
        <v>48</v>
      </c>
    </row>
    <row r="20" spans="1:13" s="9" customFormat="1" ht="34.5" customHeight="1" x14ac:dyDescent="0.2">
      <c r="A20" s="42" t="s">
        <v>36</v>
      </c>
      <c r="B20" s="30" t="s">
        <v>37</v>
      </c>
      <c r="C20" s="30" t="s">
        <v>38</v>
      </c>
      <c r="D20" s="30" t="s">
        <v>39</v>
      </c>
      <c r="E20" s="30" t="s">
        <v>40</v>
      </c>
      <c r="F20" s="30" t="s">
        <v>41</v>
      </c>
      <c r="G20" s="30" t="s">
        <v>42</v>
      </c>
      <c r="H20" s="30" t="s">
        <v>43</v>
      </c>
      <c r="I20" s="8" t="s">
        <v>44</v>
      </c>
      <c r="J20" s="95"/>
      <c r="K20" s="95"/>
      <c r="L20" s="95"/>
      <c r="M20" s="97"/>
    </row>
    <row r="21" spans="1:13" s="9" customFormat="1" ht="28.5" customHeight="1" x14ac:dyDescent="0.2">
      <c r="A21" s="43" t="s">
        <v>49</v>
      </c>
      <c r="B21" s="32">
        <v>33</v>
      </c>
      <c r="C21" s="32">
        <v>35</v>
      </c>
      <c r="D21" s="14">
        <f t="shared" ref="D21:D26" si="0">+B21/C21</f>
        <v>0.94285714285714284</v>
      </c>
      <c r="E21" s="33">
        <v>1</v>
      </c>
      <c r="F21" s="14">
        <f>+E21-D21</f>
        <v>5.7142857142857162E-2</v>
      </c>
      <c r="G21" s="15" t="str">
        <f>IF(D21&lt;30%,"Deficiente",IF(D21&lt;60%,"Regular",IF(D21&lt;75%,"Bueno",IF(D21&lt;90%,"Muy Bueno",IF(D21&lt;96%,"Sobresaliente",IF(D21&lt;=100%,"Excelente",0))))))</f>
        <v>Sobresaliente</v>
      </c>
      <c r="H21" s="16" t="str">
        <f>IF(G21="Deficiente","D",IF(G21="Regular","R",IF(G21="Bueno","B",IF(G21="Muy Bueno","MB",IF(G21="Sobresaliente","S",IF(G21="Excelente","E",0))))))</f>
        <v>S</v>
      </c>
      <c r="I21" s="17" t="str">
        <f>IF(H21="E","Área de fortaleza",IF(H21="S","Área de fortaleza",IF(H21="MB","Área de fortaleza",IF(H21="B","Área de desarrollo",IF(H21="R","Atención urgente",IF(H21="D","Atención urgente",0))))))</f>
        <v>Área de fortaleza</v>
      </c>
      <c r="J21" s="32">
        <v>31</v>
      </c>
      <c r="K21" s="13" t="str">
        <f>IF($J21="","",IF($J21&gt;$B21,"SI",IF($J21="NA","","")))</f>
        <v/>
      </c>
      <c r="L21" s="13" t="str">
        <f>IF($J21=$B21,"SI",IF($J21="NA","",""))</f>
        <v/>
      </c>
      <c r="M21" s="44" t="str">
        <f>IF($J21="NA","",IF(J21&lt;B21,"SI",""))</f>
        <v>SI</v>
      </c>
    </row>
    <row r="22" spans="1:13" s="9" customFormat="1" ht="28.5" customHeight="1" x14ac:dyDescent="0.2">
      <c r="A22" s="43" t="s">
        <v>50</v>
      </c>
      <c r="B22" s="32">
        <v>35</v>
      </c>
      <c r="C22" s="32">
        <v>35</v>
      </c>
      <c r="D22" s="14">
        <f t="shared" si="0"/>
        <v>1</v>
      </c>
      <c r="E22" s="33">
        <v>1</v>
      </c>
      <c r="F22" s="14">
        <f t="shared" ref="F22:F26" si="1">+E22-D22</f>
        <v>0</v>
      </c>
      <c r="G22" s="15" t="str">
        <f t="shared" ref="G22:G27" si="2">IF(D22&lt;30%,"Deficiente",IF(D22&lt;60%,"Regular",IF(D22&lt;75%,"Bueno",IF(D22&lt;90%,"Muy Bueno",IF(D22&lt;96%,"Sobresaliente",IF(D22&lt;=100%,"Excelente",0))))))</f>
        <v>Excelente</v>
      </c>
      <c r="H22" s="16" t="str">
        <f t="shared" ref="H22:H27" si="3">IF(G22="Deficiente","D",IF(G22="Regular","R",IF(G22="Bueno","B",IF(G22="Muy Bueno","MB",IF(G22="Sobresaliente","S",IF(G22="Excelente","E",0))))))</f>
        <v>E</v>
      </c>
      <c r="I22" s="17" t="str">
        <f t="shared" ref="I22:I27" si="4">IF(H22="E","Área de fortaleza",IF(H22="S","Área de fortaleza",IF(H22="MB","Área de fortaleza",IF(H22="B","Área de desarrollo",IF(H22="R","Atención urgente",IF(H22="D","Atención urgente",0))))))</f>
        <v>Área de fortaleza</v>
      </c>
      <c r="J22" s="32">
        <v>34</v>
      </c>
      <c r="K22" s="13" t="str">
        <f t="shared" ref="K22:K25" si="5">IF($J22="","",IF($J22&gt;$B22,"SI",IF($J22="NA","","")))</f>
        <v/>
      </c>
      <c r="L22" s="13" t="str">
        <f t="shared" ref="L22:L26" si="6">IF($J22=$B22,"SI",IF($J22="NA","",""))</f>
        <v/>
      </c>
      <c r="M22" s="44" t="str">
        <f t="shared" ref="M22:M25" si="7">IF($J22="NA","",IF(J22&lt;B22,"SI",""))</f>
        <v>SI</v>
      </c>
    </row>
    <row r="23" spans="1:13" s="9" customFormat="1" ht="28.5" customHeight="1" x14ac:dyDescent="0.2">
      <c r="A23" s="43" t="s">
        <v>51</v>
      </c>
      <c r="B23" s="32">
        <v>35</v>
      </c>
      <c r="C23" s="32">
        <v>35</v>
      </c>
      <c r="D23" s="14">
        <f t="shared" si="0"/>
        <v>1</v>
      </c>
      <c r="E23" s="33">
        <v>1</v>
      </c>
      <c r="F23" s="14">
        <f t="shared" si="1"/>
        <v>0</v>
      </c>
      <c r="G23" s="15" t="str">
        <f t="shared" si="2"/>
        <v>Excelente</v>
      </c>
      <c r="H23" s="16" t="str">
        <f t="shared" si="3"/>
        <v>E</v>
      </c>
      <c r="I23" s="17" t="str">
        <f t="shared" si="4"/>
        <v>Área de fortaleza</v>
      </c>
      <c r="J23" s="32">
        <v>35</v>
      </c>
      <c r="K23" s="13" t="str">
        <f t="shared" si="5"/>
        <v/>
      </c>
      <c r="L23" s="13" t="str">
        <f t="shared" si="6"/>
        <v>SI</v>
      </c>
      <c r="M23" s="44" t="str">
        <f t="shared" si="7"/>
        <v/>
      </c>
    </row>
    <row r="24" spans="1:13" s="9" customFormat="1" ht="28.5" customHeight="1" x14ac:dyDescent="0.2">
      <c r="A24" s="43" t="s">
        <v>52</v>
      </c>
      <c r="B24" s="32">
        <v>35</v>
      </c>
      <c r="C24" s="32">
        <v>35</v>
      </c>
      <c r="D24" s="14">
        <f t="shared" si="0"/>
        <v>1</v>
      </c>
      <c r="E24" s="33">
        <v>1</v>
      </c>
      <c r="F24" s="14">
        <f t="shared" si="1"/>
        <v>0</v>
      </c>
      <c r="G24" s="15" t="str">
        <f t="shared" si="2"/>
        <v>Excelente</v>
      </c>
      <c r="H24" s="16" t="str">
        <f t="shared" si="3"/>
        <v>E</v>
      </c>
      <c r="I24" s="17" t="str">
        <f t="shared" si="4"/>
        <v>Área de fortaleza</v>
      </c>
      <c r="J24" s="32">
        <v>35</v>
      </c>
      <c r="K24" s="13" t="str">
        <f t="shared" si="5"/>
        <v/>
      </c>
      <c r="L24" s="13" t="str">
        <f t="shared" si="6"/>
        <v>SI</v>
      </c>
      <c r="M24" s="44" t="str">
        <f t="shared" si="7"/>
        <v/>
      </c>
    </row>
    <row r="25" spans="1:13" s="9" customFormat="1" ht="28.5" customHeight="1" x14ac:dyDescent="0.2">
      <c r="A25" s="43" t="s">
        <v>53</v>
      </c>
      <c r="B25" s="32">
        <v>35</v>
      </c>
      <c r="C25" s="32">
        <v>35</v>
      </c>
      <c r="D25" s="14">
        <f t="shared" si="0"/>
        <v>1</v>
      </c>
      <c r="E25" s="33">
        <v>1</v>
      </c>
      <c r="F25" s="14">
        <f t="shared" si="1"/>
        <v>0</v>
      </c>
      <c r="G25" s="15" t="str">
        <f t="shared" si="2"/>
        <v>Excelente</v>
      </c>
      <c r="H25" s="16" t="str">
        <f t="shared" si="3"/>
        <v>E</v>
      </c>
      <c r="I25" s="17" t="str">
        <f t="shared" si="4"/>
        <v>Área de fortaleza</v>
      </c>
      <c r="J25" s="32">
        <v>35</v>
      </c>
      <c r="K25" s="13" t="str">
        <f t="shared" si="5"/>
        <v/>
      </c>
      <c r="L25" s="13" t="str">
        <f t="shared" si="6"/>
        <v>SI</v>
      </c>
      <c r="M25" s="44" t="str">
        <f t="shared" si="7"/>
        <v/>
      </c>
    </row>
    <row r="26" spans="1:13" s="9" customFormat="1" ht="12.75" x14ac:dyDescent="0.2">
      <c r="A26" s="45" t="s">
        <v>71</v>
      </c>
      <c r="B26" s="18">
        <f>SUM(B21:B25)</f>
        <v>173</v>
      </c>
      <c r="C26" s="18">
        <f>SUM(C21:C25)</f>
        <v>175</v>
      </c>
      <c r="D26" s="21">
        <f t="shared" si="0"/>
        <v>0.98857142857142855</v>
      </c>
      <c r="E26" s="21">
        <f>AVERAGE(E21:E25)</f>
        <v>1</v>
      </c>
      <c r="F26" s="21">
        <f t="shared" si="1"/>
        <v>1.1428571428571455E-2</v>
      </c>
      <c r="G26" s="20" t="str">
        <f t="shared" si="2"/>
        <v>Excelente</v>
      </c>
      <c r="H26" s="22" t="str">
        <f t="shared" si="3"/>
        <v>E</v>
      </c>
      <c r="I26" s="23" t="str">
        <f t="shared" si="4"/>
        <v>Área de fortaleza</v>
      </c>
      <c r="J26" s="18"/>
      <c r="K26" s="5" t="str">
        <f t="shared" ref="K22:K26" si="8">IF($J26="","",IF($J26&lt;$B26,"SI",IF($J26="NA","","")))</f>
        <v/>
      </c>
      <c r="L26" s="5" t="str">
        <f t="shared" si="6"/>
        <v/>
      </c>
      <c r="M26" s="46" t="str">
        <f t="shared" ref="M22:M26" si="9">IF($J26="NA","",IF(J26&gt;B26,"SI",""))</f>
        <v/>
      </c>
    </row>
    <row r="27" spans="1:13" s="9" customFormat="1" ht="30.75" customHeight="1" x14ac:dyDescent="0.2">
      <c r="A27" s="91" t="s">
        <v>54</v>
      </c>
      <c r="B27" s="92"/>
      <c r="C27" s="92"/>
      <c r="D27" s="27">
        <f>+D26</f>
        <v>0.98857142857142855</v>
      </c>
      <c r="E27" s="93" t="s">
        <v>72</v>
      </c>
      <c r="F27" s="93"/>
      <c r="G27" s="26" t="str">
        <f t="shared" si="2"/>
        <v>Excelente</v>
      </c>
      <c r="H27" s="26" t="str">
        <f t="shared" si="3"/>
        <v>E</v>
      </c>
      <c r="I27" s="31" t="str">
        <f t="shared" si="4"/>
        <v>Área de fortaleza</v>
      </c>
      <c r="J27" s="24"/>
      <c r="K27" s="25"/>
      <c r="L27" s="25"/>
      <c r="M27" s="47"/>
    </row>
    <row r="28" spans="1:13" s="9" customFormat="1" ht="23.25" customHeight="1" x14ac:dyDescent="0.2">
      <c r="A28" s="101" t="s">
        <v>68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</row>
    <row r="29" spans="1:13" s="10" customFormat="1" ht="103.5" customHeight="1" x14ac:dyDescent="0.2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</row>
    <row r="30" spans="1:13" s="10" customFormat="1" ht="103.5" customHeight="1" x14ac:dyDescent="0.2">
      <c r="A30" s="4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49"/>
    </row>
    <row r="31" spans="1:13" s="10" customFormat="1" ht="103.5" customHeight="1" x14ac:dyDescent="0.2">
      <c r="A31" s="4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49"/>
    </row>
    <row r="32" spans="1:13" s="10" customFormat="1" ht="103.5" customHeight="1" x14ac:dyDescent="0.2">
      <c r="A32" s="4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49"/>
    </row>
    <row r="33" spans="1:13" s="10" customFormat="1" ht="23.25" customHeight="1" x14ac:dyDescent="0.2">
      <c r="A33" s="62" t="s">
        <v>55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3" s="10" customFormat="1" ht="33.75" customHeight="1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</row>
    <row r="35" spans="1:13" s="10" customFormat="1" ht="33.75" customHeight="1" x14ac:dyDescent="0.2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</row>
    <row r="36" spans="1:13" s="10" customFormat="1" ht="33.7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s="10" customFormat="1" ht="33.75" customHeight="1" x14ac:dyDescent="0.2">
      <c r="A37" s="62" t="s">
        <v>76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</row>
    <row r="38" spans="1:13" s="10" customFormat="1" ht="21.75" customHeight="1" x14ac:dyDescent="0.2">
      <c r="A38" s="130" t="s">
        <v>74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 t="s">
        <v>75</v>
      </c>
      <c r="M38" s="133"/>
    </row>
    <row r="39" spans="1:13" s="10" customFormat="1" ht="33.75" customHeight="1" x14ac:dyDescent="0.2">
      <c r="A39" s="127" t="s">
        <v>73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9"/>
      <c r="L39" s="34"/>
      <c r="M39" s="50"/>
    </row>
    <row r="40" spans="1:13" s="10" customFormat="1" ht="33.75" customHeight="1" x14ac:dyDescent="0.2">
      <c r="A40" s="127" t="s">
        <v>77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9"/>
      <c r="L40" s="34"/>
      <c r="M40" s="50"/>
    </row>
    <row r="41" spans="1:13" s="9" customFormat="1" ht="23.25" customHeight="1" x14ac:dyDescent="0.2">
      <c r="A41" s="62" t="s">
        <v>78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4"/>
    </row>
    <row r="42" spans="1:13" s="9" customFormat="1" ht="139.5" customHeight="1" x14ac:dyDescent="0.2">
      <c r="A42" s="120" t="s">
        <v>58</v>
      </c>
      <c r="B42" s="121"/>
      <c r="C42" s="121"/>
      <c r="D42" s="122"/>
      <c r="E42" s="123" t="s">
        <v>57</v>
      </c>
      <c r="F42" s="121"/>
      <c r="G42" s="121"/>
      <c r="H42" s="122"/>
      <c r="I42" s="124" t="s">
        <v>56</v>
      </c>
      <c r="J42" s="125"/>
      <c r="K42" s="125"/>
      <c r="L42" s="125"/>
      <c r="M42" s="126"/>
    </row>
    <row r="43" spans="1:13" s="9" customFormat="1" ht="25.5" customHeight="1" x14ac:dyDescent="0.2">
      <c r="A43" s="141" t="s">
        <v>66</v>
      </c>
      <c r="B43" s="109"/>
      <c r="C43" s="109"/>
      <c r="D43" s="140"/>
      <c r="E43" s="108" t="s">
        <v>66</v>
      </c>
      <c r="F43" s="109"/>
      <c r="G43" s="109"/>
      <c r="H43" s="140"/>
      <c r="I43" s="108" t="s">
        <v>66</v>
      </c>
      <c r="J43" s="109"/>
      <c r="K43" s="109"/>
      <c r="L43" s="109"/>
      <c r="M43" s="110"/>
    </row>
    <row r="44" spans="1:13" s="9" customFormat="1" ht="25.5" customHeight="1" x14ac:dyDescent="0.2">
      <c r="A44" s="141" t="s">
        <v>59</v>
      </c>
      <c r="B44" s="109"/>
      <c r="C44" s="109"/>
      <c r="D44" s="140"/>
      <c r="E44" s="108" t="s">
        <v>59</v>
      </c>
      <c r="F44" s="109"/>
      <c r="G44" s="109"/>
      <c r="H44" s="140"/>
      <c r="I44" s="108" t="s">
        <v>59</v>
      </c>
      <c r="J44" s="109"/>
      <c r="K44" s="109"/>
      <c r="L44" s="109"/>
      <c r="M44" s="110"/>
    </row>
    <row r="45" spans="1:13" s="9" customFormat="1" ht="25.5" customHeight="1" x14ac:dyDescent="0.2">
      <c r="A45" s="51" t="s">
        <v>60</v>
      </c>
      <c r="B45" s="148">
        <f ca="1">TODAY()</f>
        <v>42265</v>
      </c>
      <c r="C45" s="149"/>
      <c r="D45" s="150"/>
      <c r="E45" s="11" t="s">
        <v>60</v>
      </c>
      <c r="F45" s="151"/>
      <c r="G45" s="152"/>
      <c r="H45" s="153"/>
      <c r="I45" s="11" t="s">
        <v>60</v>
      </c>
      <c r="J45" s="151"/>
      <c r="K45" s="152"/>
      <c r="L45" s="152"/>
      <c r="M45" s="154"/>
    </row>
    <row r="46" spans="1:13" s="9" customFormat="1" ht="23.25" customHeight="1" x14ac:dyDescent="0.2">
      <c r="A46" s="62" t="s">
        <v>79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4"/>
    </row>
    <row r="47" spans="1:13" s="9" customFormat="1" ht="33.75" customHeight="1" x14ac:dyDescent="0.2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9"/>
    </row>
    <row r="48" spans="1:13" s="9" customFormat="1" ht="33.75" customHeight="1" x14ac:dyDescent="0.2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9"/>
    </row>
    <row r="49" spans="1:13" s="9" customFormat="1" ht="33.75" customHeight="1" x14ac:dyDescent="0.2">
      <c r="A49" s="142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4"/>
    </row>
    <row r="50" spans="1:13" s="9" customFormat="1" ht="33.75" customHeight="1" thickBot="1" x14ac:dyDescent="0.25">
      <c r="A50" s="134"/>
      <c r="B50" s="135"/>
      <c r="C50" s="135"/>
      <c r="D50" s="135"/>
      <c r="E50" s="135"/>
      <c r="F50" s="135"/>
      <c r="G50" s="135"/>
      <c r="H50" s="136"/>
      <c r="I50" s="145" t="s">
        <v>67</v>
      </c>
      <c r="J50" s="145"/>
      <c r="K50" s="145"/>
      <c r="L50" s="146"/>
      <c r="M50" s="147"/>
    </row>
    <row r="51" spans="1:13" s="9" customFormat="1" ht="12.75" x14ac:dyDescent="0.2"/>
    <row r="52" spans="1:13" s="9" customFormat="1" ht="12.75" x14ac:dyDescent="0.2"/>
    <row r="53" spans="1:13" s="9" customFormat="1" ht="12.75" x14ac:dyDescent="0.2"/>
    <row r="54" spans="1:13" s="9" customFormat="1" ht="12.75" x14ac:dyDescent="0.2"/>
    <row r="55" spans="1:13" s="9" customFormat="1" ht="12.75" x14ac:dyDescent="0.2"/>
    <row r="56" spans="1:13" s="9" customFormat="1" ht="12.75" x14ac:dyDescent="0.2"/>
    <row r="57" spans="1:13" s="9" customFormat="1" ht="12.75" x14ac:dyDescent="0.2"/>
    <row r="58" spans="1:13" s="9" customFormat="1" ht="12.75" x14ac:dyDescent="0.2"/>
    <row r="59" spans="1:13" s="9" customFormat="1" ht="12.75" x14ac:dyDescent="0.2"/>
    <row r="60" spans="1:13" s="9" customFormat="1" ht="12.75" x14ac:dyDescent="0.2"/>
    <row r="61" spans="1:13" s="9" customFormat="1" ht="12.75" x14ac:dyDescent="0.2"/>
    <row r="62" spans="1:13" s="9" customFormat="1" ht="12.75" x14ac:dyDescent="0.2"/>
    <row r="63" spans="1:13" s="9" customFormat="1" ht="12.75" x14ac:dyDescent="0.2"/>
    <row r="64" spans="1:13" s="9" customFormat="1" ht="12.75" x14ac:dyDescent="0.2"/>
    <row r="65" s="9" customFormat="1" ht="12.75" x14ac:dyDescent="0.2"/>
    <row r="66" s="9" customFormat="1" ht="12.75" x14ac:dyDescent="0.2"/>
    <row r="67" s="9" customFormat="1" ht="12.75" x14ac:dyDescent="0.2"/>
    <row r="68" s="9" customFormat="1" ht="12.75" x14ac:dyDescent="0.2"/>
    <row r="69" s="9" customFormat="1" ht="12.75" x14ac:dyDescent="0.2"/>
    <row r="70" s="9" customFormat="1" ht="12.75" x14ac:dyDescent="0.2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</sheetData>
  <mergeCells count="76">
    <mergeCell ref="K15:L15"/>
    <mergeCell ref="B9:L9"/>
    <mergeCell ref="K10:L10"/>
    <mergeCell ref="K11:L11"/>
    <mergeCell ref="K12:L12"/>
    <mergeCell ref="D10:E10"/>
    <mergeCell ref="D11:E11"/>
    <mergeCell ref="D12:E12"/>
    <mergeCell ref="F11:I11"/>
    <mergeCell ref="F12:I12"/>
    <mergeCell ref="A50:H50"/>
    <mergeCell ref="A48:M48"/>
    <mergeCell ref="A34:M34"/>
    <mergeCell ref="E43:H43"/>
    <mergeCell ref="E44:H44"/>
    <mergeCell ref="A43:D43"/>
    <mergeCell ref="A44:D44"/>
    <mergeCell ref="I43:M43"/>
    <mergeCell ref="A46:M46"/>
    <mergeCell ref="A47:M47"/>
    <mergeCell ref="A49:M49"/>
    <mergeCell ref="I50:K50"/>
    <mergeCell ref="L50:M50"/>
    <mergeCell ref="B45:D45"/>
    <mergeCell ref="F45:H45"/>
    <mergeCell ref="J45:M45"/>
    <mergeCell ref="I44:M44"/>
    <mergeCell ref="A29:M29"/>
    <mergeCell ref="A33:M33"/>
    <mergeCell ref="A36:M36"/>
    <mergeCell ref="A35:M35"/>
    <mergeCell ref="A41:M41"/>
    <mergeCell ref="A42:D42"/>
    <mergeCell ref="E42:H42"/>
    <mergeCell ref="I42:M42"/>
    <mergeCell ref="A37:M37"/>
    <mergeCell ref="A40:K40"/>
    <mergeCell ref="A38:K38"/>
    <mergeCell ref="A39:K39"/>
    <mergeCell ref="L38:M38"/>
    <mergeCell ref="A28:M28"/>
    <mergeCell ref="K16:L16"/>
    <mergeCell ref="F16:I16"/>
    <mergeCell ref="J19:J20"/>
    <mergeCell ref="B18:F18"/>
    <mergeCell ref="G18:I18"/>
    <mergeCell ref="J18:M18"/>
    <mergeCell ref="A7:M7"/>
    <mergeCell ref="A27:C27"/>
    <mergeCell ref="E27:F27"/>
    <mergeCell ref="K19:K20"/>
    <mergeCell ref="L19:L20"/>
    <mergeCell ref="M19:M20"/>
    <mergeCell ref="D13:E13"/>
    <mergeCell ref="D14:E14"/>
    <mergeCell ref="D15:E15"/>
    <mergeCell ref="D16:E16"/>
    <mergeCell ref="K13:L13"/>
    <mergeCell ref="K14:L14"/>
    <mergeCell ref="F13:I13"/>
    <mergeCell ref="F10:I10"/>
    <mergeCell ref="F14:I14"/>
    <mergeCell ref="F15:I15"/>
    <mergeCell ref="A1:C3"/>
    <mergeCell ref="A5:M5"/>
    <mergeCell ref="A6:C6"/>
    <mergeCell ref="D6:F6"/>
    <mergeCell ref="G6:I6"/>
    <mergeCell ref="J6:M6"/>
    <mergeCell ref="K1:M1"/>
    <mergeCell ref="K2:M2"/>
    <mergeCell ref="K3:M3"/>
    <mergeCell ref="L4:M4"/>
    <mergeCell ref="D1:J3"/>
    <mergeCell ref="A4:C4"/>
    <mergeCell ref="D4:J4"/>
  </mergeCells>
  <conditionalFormatting sqref="H21:H25 H27">
    <cfRule type="cellIs" dxfId="67" priority="27" operator="equal">
      <formula>"B"</formula>
    </cfRule>
    <cfRule type="cellIs" dxfId="66" priority="28" operator="equal">
      <formula>"B"</formula>
    </cfRule>
    <cfRule type="cellIs" dxfId="65" priority="29" operator="equal">
      <formula>"E"</formula>
    </cfRule>
    <cfRule type="cellIs" dxfId="64" priority="30" operator="equal">
      <formula>"S"</formula>
    </cfRule>
    <cfRule type="cellIs" dxfId="63" priority="31" operator="equal">
      <formula>"MB"</formula>
    </cfRule>
    <cfRule type="cellIs" dxfId="62" priority="32" operator="equal">
      <formula>"B"</formula>
    </cfRule>
    <cfRule type="cellIs" dxfId="61" priority="33" operator="equal">
      <formula>"R"</formula>
    </cfRule>
    <cfRule type="cellIs" dxfId="60" priority="34" operator="equal">
      <formula>"D"</formula>
    </cfRule>
  </conditionalFormatting>
  <conditionalFormatting sqref="K21:M21 K22:K25 M22:M25">
    <cfRule type="cellIs" dxfId="59" priority="26" operator="equal">
      <formula>"SI"</formula>
    </cfRule>
  </conditionalFormatting>
  <conditionalFormatting sqref="K26:M27 L22:L25">
    <cfRule type="cellIs" dxfId="58" priority="25" operator="equal">
      <formula>"SI"</formula>
    </cfRule>
  </conditionalFormatting>
  <conditionalFormatting sqref="I21:I25 I27">
    <cfRule type="cellIs" dxfId="57" priority="17" operator="equal">
      <formula>"B"</formula>
    </cfRule>
    <cfRule type="cellIs" dxfId="56" priority="18" operator="equal">
      <formula>"B"</formula>
    </cfRule>
    <cfRule type="cellIs" dxfId="55" priority="19" operator="equal">
      <formula>"E"</formula>
    </cfRule>
    <cfRule type="cellIs" dxfId="54" priority="20" operator="equal">
      <formula>"S"</formula>
    </cfRule>
    <cfRule type="cellIs" dxfId="53" priority="21" operator="equal">
      <formula>"MB"</formula>
    </cfRule>
    <cfRule type="cellIs" dxfId="52" priority="22" operator="equal">
      <formula>"B"</formula>
    </cfRule>
    <cfRule type="cellIs" dxfId="51" priority="23" operator="equal">
      <formula>"R"</formula>
    </cfRule>
    <cfRule type="cellIs" dxfId="50" priority="24" operator="equal">
      <formula>"D"</formula>
    </cfRule>
  </conditionalFormatting>
  <conditionalFormatting sqref="H26">
    <cfRule type="cellIs" dxfId="49" priority="9" operator="equal">
      <formula>"B"</formula>
    </cfRule>
    <cfRule type="cellIs" dxfId="48" priority="10" operator="equal">
      <formula>"B"</formula>
    </cfRule>
    <cfRule type="cellIs" dxfId="47" priority="11" operator="equal">
      <formula>"E"</formula>
    </cfRule>
    <cfRule type="cellIs" dxfId="46" priority="12" operator="equal">
      <formula>"S"</formula>
    </cfRule>
    <cfRule type="cellIs" dxfId="45" priority="13" operator="equal">
      <formula>"MB"</formula>
    </cfRule>
    <cfRule type="cellIs" dxfId="44" priority="14" operator="equal">
      <formula>"B"</formula>
    </cfRule>
    <cfRule type="cellIs" dxfId="43" priority="15" operator="equal">
      <formula>"R"</formula>
    </cfRule>
    <cfRule type="cellIs" dxfId="42" priority="16" operator="equal">
      <formula>"D"</formula>
    </cfRule>
  </conditionalFormatting>
  <conditionalFormatting sqref="I26">
    <cfRule type="cellIs" dxfId="41" priority="1" operator="equal">
      <formula>"B"</formula>
    </cfRule>
    <cfRule type="cellIs" dxfId="40" priority="2" operator="equal">
      <formula>"B"</formula>
    </cfRule>
    <cfRule type="cellIs" dxfId="39" priority="3" operator="equal">
      <formula>"E"</formula>
    </cfRule>
    <cfRule type="cellIs" dxfId="38" priority="4" operator="equal">
      <formula>"S"</formula>
    </cfRule>
    <cfRule type="cellIs" dxfId="37" priority="5" operator="equal">
      <formula>"MB"</formula>
    </cfRule>
    <cfRule type="cellIs" dxfId="36" priority="6" operator="equal">
      <formula>"B"</formula>
    </cfRule>
    <cfRule type="cellIs" dxfId="35" priority="7" operator="equal">
      <formula>"R"</formula>
    </cfRule>
    <cfRule type="cellIs" dxfId="34" priority="8" operator="equal">
      <formula>"D"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476250</xdr:colOff>
                    <xdr:row>2</xdr:row>
                    <xdr:rowOff>161925</xdr:rowOff>
                  </from>
                  <to>
                    <xdr:col>0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409575</xdr:colOff>
                    <xdr:row>2</xdr:row>
                    <xdr:rowOff>161925</xdr:rowOff>
                  </from>
                  <to>
                    <xdr:col>1</xdr:col>
                    <xdr:colOff>542925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561975</xdr:colOff>
                    <xdr:row>2</xdr:row>
                    <xdr:rowOff>161925</xdr:rowOff>
                  </from>
                  <to>
                    <xdr:col>2</xdr:col>
                    <xdr:colOff>695325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704850</xdr:colOff>
                    <xdr:row>2</xdr:row>
                    <xdr:rowOff>190500</xdr:rowOff>
                  </from>
                  <to>
                    <xdr:col>4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6"/>
  <sheetViews>
    <sheetView showGridLines="0" tabSelected="1" view="pageBreakPreview" zoomScale="85" zoomScaleSheetLayoutView="85" workbookViewId="0">
      <selection activeCell="H25" sqref="H25"/>
    </sheetView>
  </sheetViews>
  <sheetFormatPr baseColWidth="10" defaultRowHeight="15" x14ac:dyDescent="0.25"/>
  <cols>
    <col min="1" max="1" width="23.7109375" customWidth="1"/>
    <col min="2" max="8" width="12" customWidth="1"/>
    <col min="9" max="9" width="14.85546875" customWidth="1"/>
    <col min="10" max="10" width="12" customWidth="1"/>
    <col min="11" max="11" width="12.7109375" customWidth="1"/>
    <col min="12" max="13" width="12" customWidth="1"/>
  </cols>
  <sheetData>
    <row r="1" spans="1:13" ht="20.25" customHeight="1" x14ac:dyDescent="0.25">
      <c r="A1" s="58"/>
      <c r="B1" s="59"/>
      <c r="C1" s="59"/>
      <c r="D1" s="80" t="s">
        <v>70</v>
      </c>
      <c r="E1" s="80"/>
      <c r="F1" s="80"/>
      <c r="G1" s="80"/>
      <c r="H1" s="80"/>
      <c r="I1" s="80"/>
      <c r="J1" s="80"/>
      <c r="K1" s="74" t="s">
        <v>80</v>
      </c>
      <c r="L1" s="74"/>
      <c r="M1" s="75"/>
    </row>
    <row r="2" spans="1:13" ht="20.25" customHeight="1" x14ac:dyDescent="0.25">
      <c r="A2" s="60"/>
      <c r="B2" s="61"/>
      <c r="C2" s="61"/>
      <c r="D2" s="81"/>
      <c r="E2" s="81"/>
      <c r="F2" s="81"/>
      <c r="G2" s="81"/>
      <c r="H2" s="81"/>
      <c r="I2" s="81"/>
      <c r="J2" s="81"/>
      <c r="K2" s="76" t="s">
        <v>81</v>
      </c>
      <c r="L2" s="76"/>
      <c r="M2" s="77"/>
    </row>
    <row r="3" spans="1:13" ht="20.25" customHeight="1" x14ac:dyDescent="0.25">
      <c r="A3" s="60"/>
      <c r="B3" s="61"/>
      <c r="C3" s="61"/>
      <c r="D3" s="81"/>
      <c r="E3" s="81"/>
      <c r="F3" s="81"/>
      <c r="G3" s="81"/>
      <c r="H3" s="81"/>
      <c r="I3" s="81"/>
      <c r="J3" s="81"/>
      <c r="K3" s="76" t="s">
        <v>0</v>
      </c>
      <c r="L3" s="76"/>
      <c r="M3" s="77"/>
    </row>
    <row r="4" spans="1:13" s="9" customFormat="1" ht="28.5" customHeight="1" x14ac:dyDescent="0.2">
      <c r="A4" s="82" t="s">
        <v>1</v>
      </c>
      <c r="B4" s="83"/>
      <c r="C4" s="84"/>
      <c r="D4" s="85"/>
      <c r="E4" s="86"/>
      <c r="F4" s="86"/>
      <c r="G4" s="86"/>
      <c r="H4" s="86"/>
      <c r="I4" s="86"/>
      <c r="J4" s="87"/>
      <c r="K4" s="20" t="s">
        <v>2</v>
      </c>
      <c r="L4" s="78">
        <f ca="1">TODAY()</f>
        <v>42265</v>
      </c>
      <c r="M4" s="79"/>
    </row>
    <row r="5" spans="1:13" s="9" customFormat="1" ht="23.25" customHeight="1" x14ac:dyDescent="0.2">
      <c r="A5" s="62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s="9" customFormat="1" ht="29.25" customHeight="1" x14ac:dyDescent="0.2">
      <c r="A6" s="65" t="s">
        <v>61</v>
      </c>
      <c r="B6" s="66"/>
      <c r="C6" s="67"/>
      <c r="D6" s="68" t="s">
        <v>62</v>
      </c>
      <c r="E6" s="69"/>
      <c r="F6" s="70"/>
      <c r="G6" s="68" t="s">
        <v>63</v>
      </c>
      <c r="H6" s="71"/>
      <c r="I6" s="72"/>
      <c r="J6" s="68" t="s">
        <v>64</v>
      </c>
      <c r="K6" s="71"/>
      <c r="L6" s="71"/>
      <c r="M6" s="73"/>
    </row>
    <row r="7" spans="1:13" s="9" customFormat="1" ht="23.25" customHeight="1" x14ac:dyDescent="0.2">
      <c r="A7" s="88" t="s">
        <v>69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s="9" customFormat="1" ht="6.75" customHeight="1" x14ac:dyDescent="0.2">
      <c r="A8" s="3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6"/>
    </row>
    <row r="9" spans="1:13" s="9" customFormat="1" ht="19.5" customHeight="1" x14ac:dyDescent="0.2">
      <c r="A9" s="53"/>
      <c r="B9" s="155" t="s">
        <v>4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37"/>
    </row>
    <row r="10" spans="1:13" s="9" customFormat="1" ht="25.5" x14ac:dyDescent="0.2">
      <c r="A10" s="53"/>
      <c r="B10" s="52" t="s">
        <v>5</v>
      </c>
      <c r="C10" s="52" t="s">
        <v>65</v>
      </c>
      <c r="D10" s="100" t="s">
        <v>6</v>
      </c>
      <c r="E10" s="100"/>
      <c r="F10" s="100" t="s">
        <v>7</v>
      </c>
      <c r="G10" s="100"/>
      <c r="H10" s="100"/>
      <c r="I10" s="100"/>
      <c r="J10" s="52" t="s">
        <v>8</v>
      </c>
      <c r="K10" s="100" t="s">
        <v>9</v>
      </c>
      <c r="L10" s="100"/>
      <c r="M10" s="38"/>
    </row>
    <row r="11" spans="1:13" s="9" customFormat="1" ht="15.75" customHeight="1" x14ac:dyDescent="0.2">
      <c r="A11" s="53"/>
      <c r="B11" s="12">
        <v>0.96</v>
      </c>
      <c r="C11" s="12">
        <v>1</v>
      </c>
      <c r="D11" s="98" t="s">
        <v>10</v>
      </c>
      <c r="E11" s="98"/>
      <c r="F11" s="99" t="s">
        <v>11</v>
      </c>
      <c r="G11" s="99"/>
      <c r="H11" s="99"/>
      <c r="I11" s="99"/>
      <c r="J11" s="2" t="s">
        <v>12</v>
      </c>
      <c r="K11" s="99" t="s">
        <v>13</v>
      </c>
      <c r="L11" s="99"/>
      <c r="M11" s="39"/>
    </row>
    <row r="12" spans="1:13" s="9" customFormat="1" ht="15.75" customHeight="1" x14ac:dyDescent="0.2">
      <c r="A12" s="53"/>
      <c r="B12" s="12">
        <v>0.9</v>
      </c>
      <c r="C12" s="12">
        <v>0.95</v>
      </c>
      <c r="D12" s="98" t="s">
        <v>14</v>
      </c>
      <c r="E12" s="98"/>
      <c r="F12" s="99" t="s">
        <v>15</v>
      </c>
      <c r="G12" s="99"/>
      <c r="H12" s="99"/>
      <c r="I12" s="99"/>
      <c r="J12" s="2" t="s">
        <v>16</v>
      </c>
      <c r="K12" s="99" t="s">
        <v>13</v>
      </c>
      <c r="L12" s="99"/>
      <c r="M12" s="39"/>
    </row>
    <row r="13" spans="1:13" s="9" customFormat="1" ht="15.75" customHeight="1" x14ac:dyDescent="0.2">
      <c r="A13" s="53"/>
      <c r="B13" s="12">
        <v>0.75</v>
      </c>
      <c r="C13" s="12">
        <v>0.89</v>
      </c>
      <c r="D13" s="98" t="s">
        <v>17</v>
      </c>
      <c r="E13" s="98"/>
      <c r="F13" s="99" t="s">
        <v>18</v>
      </c>
      <c r="G13" s="99"/>
      <c r="H13" s="99"/>
      <c r="I13" s="99"/>
      <c r="J13" s="2" t="s">
        <v>19</v>
      </c>
      <c r="K13" s="99" t="s">
        <v>13</v>
      </c>
      <c r="L13" s="99"/>
      <c r="M13" s="39"/>
    </row>
    <row r="14" spans="1:13" s="9" customFormat="1" ht="15.75" customHeight="1" x14ac:dyDescent="0.2">
      <c r="A14" s="53"/>
      <c r="B14" s="12">
        <v>0.6</v>
      </c>
      <c r="C14" s="12">
        <v>0.74</v>
      </c>
      <c r="D14" s="98" t="s">
        <v>20</v>
      </c>
      <c r="E14" s="98"/>
      <c r="F14" s="99" t="s">
        <v>21</v>
      </c>
      <c r="G14" s="99"/>
      <c r="H14" s="99"/>
      <c r="I14" s="99"/>
      <c r="J14" s="3" t="s">
        <v>22</v>
      </c>
      <c r="K14" s="99" t="s">
        <v>23</v>
      </c>
      <c r="L14" s="99"/>
      <c r="M14" s="39"/>
    </row>
    <row r="15" spans="1:13" s="9" customFormat="1" ht="15.75" customHeight="1" x14ac:dyDescent="0.2">
      <c r="A15" s="53"/>
      <c r="B15" s="12">
        <v>0.3</v>
      </c>
      <c r="C15" s="12">
        <v>0.59</v>
      </c>
      <c r="D15" s="98" t="s">
        <v>24</v>
      </c>
      <c r="E15" s="98"/>
      <c r="F15" s="99" t="s">
        <v>25</v>
      </c>
      <c r="G15" s="99"/>
      <c r="H15" s="99"/>
      <c r="I15" s="99"/>
      <c r="J15" s="4" t="s">
        <v>26</v>
      </c>
      <c r="K15" s="99" t="s">
        <v>27</v>
      </c>
      <c r="L15" s="99"/>
      <c r="M15" s="39"/>
    </row>
    <row r="16" spans="1:13" s="9" customFormat="1" ht="15.75" customHeight="1" x14ac:dyDescent="0.2">
      <c r="A16" s="53"/>
      <c r="B16" s="12">
        <v>0.01</v>
      </c>
      <c r="C16" s="12">
        <v>0.28999999999999998</v>
      </c>
      <c r="D16" s="98" t="s">
        <v>28</v>
      </c>
      <c r="E16" s="98"/>
      <c r="F16" s="99" t="s">
        <v>29</v>
      </c>
      <c r="G16" s="99"/>
      <c r="H16" s="99"/>
      <c r="I16" s="99"/>
      <c r="J16" s="4" t="s">
        <v>30</v>
      </c>
      <c r="K16" s="99" t="s">
        <v>27</v>
      </c>
      <c r="L16" s="99"/>
      <c r="M16" s="39"/>
    </row>
    <row r="17" spans="1:13" s="9" customFormat="1" ht="6.75" customHeight="1" x14ac:dyDescent="0.2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1:13" s="9" customFormat="1" ht="18" customHeight="1" x14ac:dyDescent="0.2">
      <c r="A18" s="40"/>
      <c r="B18" s="104" t="s">
        <v>31</v>
      </c>
      <c r="C18" s="105"/>
      <c r="D18" s="105"/>
      <c r="E18" s="105"/>
      <c r="F18" s="106"/>
      <c r="G18" s="104" t="s">
        <v>32</v>
      </c>
      <c r="H18" s="105"/>
      <c r="I18" s="106"/>
      <c r="J18" s="104" t="s">
        <v>33</v>
      </c>
      <c r="K18" s="105"/>
      <c r="L18" s="105"/>
      <c r="M18" s="107"/>
    </row>
    <row r="19" spans="1:13" s="9" customFormat="1" ht="12.75" customHeight="1" x14ac:dyDescent="0.2">
      <c r="A19" s="41"/>
      <c r="B19" s="19" t="s">
        <v>34</v>
      </c>
      <c r="C19" s="19" t="s">
        <v>34</v>
      </c>
      <c r="D19" s="19" t="s">
        <v>35</v>
      </c>
      <c r="E19" s="19" t="s">
        <v>35</v>
      </c>
      <c r="F19" s="19" t="s">
        <v>35</v>
      </c>
      <c r="G19" s="7"/>
      <c r="H19" s="7"/>
      <c r="I19" s="7"/>
      <c r="J19" s="94" t="s">
        <v>45</v>
      </c>
      <c r="K19" s="94" t="s">
        <v>46</v>
      </c>
      <c r="L19" s="94" t="s">
        <v>47</v>
      </c>
      <c r="M19" s="96" t="s">
        <v>48</v>
      </c>
    </row>
    <row r="20" spans="1:13" s="9" customFormat="1" ht="34.5" customHeight="1" x14ac:dyDescent="0.2">
      <c r="A20" s="42" t="s">
        <v>36</v>
      </c>
      <c r="B20" s="56" t="s">
        <v>37</v>
      </c>
      <c r="C20" s="56" t="s">
        <v>38</v>
      </c>
      <c r="D20" s="56" t="s">
        <v>39</v>
      </c>
      <c r="E20" s="56" t="s">
        <v>40</v>
      </c>
      <c r="F20" s="56" t="s">
        <v>41</v>
      </c>
      <c r="G20" s="56" t="s">
        <v>42</v>
      </c>
      <c r="H20" s="56" t="s">
        <v>43</v>
      </c>
      <c r="I20" s="8" t="s">
        <v>44</v>
      </c>
      <c r="J20" s="95"/>
      <c r="K20" s="95"/>
      <c r="L20" s="95"/>
      <c r="M20" s="97"/>
    </row>
    <row r="21" spans="1:13" s="9" customFormat="1" ht="28.5" customHeight="1" x14ac:dyDescent="0.2">
      <c r="A21" s="43" t="s">
        <v>49</v>
      </c>
      <c r="B21" s="32">
        <v>35</v>
      </c>
      <c r="C21" s="32">
        <v>35</v>
      </c>
      <c r="D21" s="14">
        <f t="shared" ref="D21:D26" si="0">+B21/C21</f>
        <v>1</v>
      </c>
      <c r="E21" s="33">
        <v>1</v>
      </c>
      <c r="F21" s="14">
        <f>+E21-D21</f>
        <v>0</v>
      </c>
      <c r="G21" s="15" t="str">
        <f>IF(D21&lt;30%,"Deficiente",IF(D21&lt;60%,"Regular",IF(D21&lt;75%,"Bueno",IF(D21&lt;90%,"Muy Bueno",IF(D21&lt;96%,"Sobresaliente",IF(D21&lt;=100%,"Excelente",0))))))</f>
        <v>Excelente</v>
      </c>
      <c r="H21" s="16" t="str">
        <f>IF(G21="Deficiente","D",IF(G21="Regular","R",IF(G21="Bueno","B",IF(G21="Muy Bueno","MB",IF(G21="Sobresaliente","S",IF(G21="Excelente","E",0))))))</f>
        <v>E</v>
      </c>
      <c r="I21" s="17" t="str">
        <f>IF(H21="E","Área de fortaleza",IF(H21="S","Área de fortaleza",IF(H21="MB","Área de fortaleza",IF(H21="B","Área de desarrollo",IF(H21="R","Atención urgente",IF(H21="D","Atención urgente",0))))))</f>
        <v>Área de fortaleza</v>
      </c>
      <c r="J21" s="32">
        <v>35</v>
      </c>
      <c r="K21" s="13" t="str">
        <f>IF($J21="","",IF($J21&gt;$B21,"SI",IF($J21="NA","","")))</f>
        <v/>
      </c>
      <c r="L21" s="13" t="str">
        <f>IF($J21=$B21,"SI",IF($J21="NA","",""))</f>
        <v>SI</v>
      </c>
      <c r="M21" s="44" t="str">
        <f>IF($J21="NA","",IF(J21&lt;B21,"SI",""))</f>
        <v/>
      </c>
    </row>
    <row r="22" spans="1:13" s="9" customFormat="1" ht="28.5" customHeight="1" x14ac:dyDescent="0.2">
      <c r="A22" s="43" t="s">
        <v>50</v>
      </c>
      <c r="B22" s="32">
        <v>34</v>
      </c>
      <c r="C22" s="32">
        <v>35</v>
      </c>
      <c r="D22" s="14">
        <f t="shared" si="0"/>
        <v>0.97142857142857142</v>
      </c>
      <c r="E22" s="33">
        <v>1</v>
      </c>
      <c r="F22" s="14">
        <f t="shared" ref="F22:F26" si="1">+E22-D22</f>
        <v>2.8571428571428581E-2</v>
      </c>
      <c r="G22" s="15" t="str">
        <f t="shared" ref="G22:G27" si="2">IF(D22&lt;30%,"Deficiente",IF(D22&lt;60%,"Regular",IF(D22&lt;75%,"Bueno",IF(D22&lt;90%,"Muy Bueno",IF(D22&lt;96%,"Sobresaliente",IF(D22&lt;=100%,"Excelente",0))))))</f>
        <v>Excelente</v>
      </c>
      <c r="H22" s="16" t="str">
        <f t="shared" ref="H22:H27" si="3">IF(G22="Deficiente","D",IF(G22="Regular","R",IF(G22="Bueno","B",IF(G22="Muy Bueno","MB",IF(G22="Sobresaliente","S",IF(G22="Excelente","E",0))))))</f>
        <v>E</v>
      </c>
      <c r="I22" s="17" t="str">
        <f t="shared" ref="I22:I27" si="4">IF(H22="E","Área de fortaleza",IF(H22="S","Área de fortaleza",IF(H22="MB","Área de fortaleza",IF(H22="B","Área de desarrollo",IF(H22="R","Atención urgente",IF(H22="D","Atención urgente",0))))))</f>
        <v>Área de fortaleza</v>
      </c>
      <c r="J22" s="32">
        <v>33</v>
      </c>
      <c r="K22" s="13" t="str">
        <f t="shared" ref="K22:K25" si="5">IF($J22="","",IF($J22&gt;$B22,"SI",IF($J22="NA","","")))</f>
        <v/>
      </c>
      <c r="L22" s="13" t="str">
        <f t="shared" ref="L22:L26" si="6">IF($J22=$B22,"SI",IF($J22="NA","",""))</f>
        <v/>
      </c>
      <c r="M22" s="44" t="str">
        <f t="shared" ref="M22:M25" si="7">IF($J22="NA","",IF(J22&lt;B22,"SI",""))</f>
        <v>SI</v>
      </c>
    </row>
    <row r="23" spans="1:13" s="9" customFormat="1" ht="28.5" customHeight="1" x14ac:dyDescent="0.2">
      <c r="A23" s="43" t="s">
        <v>51</v>
      </c>
      <c r="B23" s="32">
        <v>32</v>
      </c>
      <c r="C23" s="32">
        <v>35</v>
      </c>
      <c r="D23" s="14">
        <f t="shared" si="0"/>
        <v>0.91428571428571426</v>
      </c>
      <c r="E23" s="33">
        <v>1</v>
      </c>
      <c r="F23" s="14">
        <f t="shared" si="1"/>
        <v>8.5714285714285743E-2</v>
      </c>
      <c r="G23" s="15" t="str">
        <f t="shared" si="2"/>
        <v>Sobresaliente</v>
      </c>
      <c r="H23" s="16" t="str">
        <f t="shared" si="3"/>
        <v>S</v>
      </c>
      <c r="I23" s="17" t="str">
        <f t="shared" si="4"/>
        <v>Área de fortaleza</v>
      </c>
      <c r="J23" s="32">
        <v>33</v>
      </c>
      <c r="K23" s="13" t="str">
        <f t="shared" si="5"/>
        <v>SI</v>
      </c>
      <c r="L23" s="13" t="str">
        <f t="shared" si="6"/>
        <v/>
      </c>
      <c r="M23" s="44" t="str">
        <f t="shared" si="7"/>
        <v/>
      </c>
    </row>
    <row r="24" spans="1:13" s="9" customFormat="1" ht="28.5" customHeight="1" x14ac:dyDescent="0.2">
      <c r="A24" s="43" t="s">
        <v>52</v>
      </c>
      <c r="B24" s="32">
        <v>33</v>
      </c>
      <c r="C24" s="32">
        <v>35</v>
      </c>
      <c r="D24" s="14">
        <f t="shared" si="0"/>
        <v>0.94285714285714284</v>
      </c>
      <c r="E24" s="33">
        <v>1</v>
      </c>
      <c r="F24" s="14">
        <f t="shared" si="1"/>
        <v>5.7142857142857162E-2</v>
      </c>
      <c r="G24" s="15" t="str">
        <f t="shared" si="2"/>
        <v>Sobresaliente</v>
      </c>
      <c r="H24" s="16" t="str">
        <f t="shared" si="3"/>
        <v>S</v>
      </c>
      <c r="I24" s="17" t="str">
        <f t="shared" si="4"/>
        <v>Área de fortaleza</v>
      </c>
      <c r="J24" s="32">
        <v>31</v>
      </c>
      <c r="K24" s="13" t="str">
        <f t="shared" si="5"/>
        <v/>
      </c>
      <c r="L24" s="13" t="str">
        <f t="shared" si="6"/>
        <v/>
      </c>
      <c r="M24" s="44" t="str">
        <f t="shared" si="7"/>
        <v>SI</v>
      </c>
    </row>
    <row r="25" spans="1:13" s="9" customFormat="1" ht="28.5" customHeight="1" x14ac:dyDescent="0.2">
      <c r="A25" s="43" t="s">
        <v>53</v>
      </c>
      <c r="B25" s="32">
        <v>33</v>
      </c>
      <c r="C25" s="32">
        <v>35</v>
      </c>
      <c r="D25" s="14">
        <f t="shared" si="0"/>
        <v>0.94285714285714284</v>
      </c>
      <c r="E25" s="33">
        <v>1</v>
      </c>
      <c r="F25" s="14">
        <f t="shared" si="1"/>
        <v>5.7142857142857162E-2</v>
      </c>
      <c r="G25" s="15" t="str">
        <f t="shared" si="2"/>
        <v>Sobresaliente</v>
      </c>
      <c r="H25" s="16" t="str">
        <f t="shared" si="3"/>
        <v>S</v>
      </c>
      <c r="I25" s="17" t="str">
        <f t="shared" si="4"/>
        <v>Área de fortaleza</v>
      </c>
      <c r="J25" s="32">
        <v>33</v>
      </c>
      <c r="K25" s="13" t="str">
        <f t="shared" si="5"/>
        <v/>
      </c>
      <c r="L25" s="13" t="str">
        <f t="shared" si="6"/>
        <v>SI</v>
      </c>
      <c r="M25" s="44" t="str">
        <f t="shared" si="7"/>
        <v/>
      </c>
    </row>
    <row r="26" spans="1:13" s="9" customFormat="1" ht="25.5" x14ac:dyDescent="0.2">
      <c r="A26" s="45" t="s">
        <v>71</v>
      </c>
      <c r="B26" s="18">
        <f>SUM(B21:B25)</f>
        <v>167</v>
      </c>
      <c r="C26" s="18">
        <f>SUM(C21:C25)</f>
        <v>175</v>
      </c>
      <c r="D26" s="21">
        <f t="shared" si="0"/>
        <v>0.95428571428571429</v>
      </c>
      <c r="E26" s="21">
        <f>AVERAGE(E21:E25)</f>
        <v>1</v>
      </c>
      <c r="F26" s="21">
        <f t="shared" si="1"/>
        <v>4.5714285714285707E-2</v>
      </c>
      <c r="G26" s="20" t="str">
        <f t="shared" si="2"/>
        <v>Sobresaliente</v>
      </c>
      <c r="H26" s="22" t="str">
        <f t="shared" si="3"/>
        <v>S</v>
      </c>
      <c r="I26" s="23" t="str">
        <f t="shared" si="4"/>
        <v>Área de fortaleza</v>
      </c>
      <c r="J26" s="18"/>
      <c r="K26" s="5" t="str">
        <f t="shared" ref="K26:K30" si="8">IF($J26="","",IF($J26&lt;$B26,"SI",IF($J26="NA","","")))</f>
        <v/>
      </c>
      <c r="L26" s="5" t="str">
        <f t="shared" si="6"/>
        <v/>
      </c>
      <c r="M26" s="46" t="str">
        <f t="shared" ref="M26:M30" si="9">IF($J26="NA","",IF(J26&gt;B26,"SI",""))</f>
        <v/>
      </c>
    </row>
    <row r="27" spans="1:13" s="9" customFormat="1" ht="30.75" customHeight="1" x14ac:dyDescent="0.2">
      <c r="A27" s="91" t="s">
        <v>54</v>
      </c>
      <c r="B27" s="92"/>
      <c r="C27" s="92"/>
      <c r="D27" s="27">
        <f>+D26</f>
        <v>0.95428571428571429</v>
      </c>
      <c r="E27" s="93" t="s">
        <v>72</v>
      </c>
      <c r="F27" s="93"/>
      <c r="G27" s="26" t="str">
        <f t="shared" si="2"/>
        <v>Sobresaliente</v>
      </c>
      <c r="H27" s="26" t="str">
        <f t="shared" si="3"/>
        <v>S</v>
      </c>
      <c r="I27" s="57" t="str">
        <f t="shared" si="4"/>
        <v>Área de fortaleza</v>
      </c>
      <c r="J27" s="24"/>
      <c r="K27" s="25"/>
      <c r="L27" s="25"/>
      <c r="M27" s="47"/>
    </row>
    <row r="28" spans="1:13" s="9" customFormat="1" ht="23.25" customHeight="1" x14ac:dyDescent="0.2">
      <c r="A28" s="101" t="s">
        <v>68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</row>
    <row r="29" spans="1:13" s="10" customFormat="1" ht="103.5" customHeight="1" x14ac:dyDescent="0.2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3"/>
    </row>
    <row r="30" spans="1:13" s="10" customFormat="1" ht="103.5" customHeight="1" x14ac:dyDescent="0.2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1:13" s="10" customFormat="1" ht="103.5" customHeight="1" x14ac:dyDescent="0.2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3" s="10" customFormat="1" ht="103.5" customHeight="1" x14ac:dyDescent="0.2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</row>
    <row r="33" spans="1:13" s="10" customFormat="1" ht="23.25" customHeight="1" x14ac:dyDescent="0.2">
      <c r="A33" s="62" t="s">
        <v>55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3" s="10" customFormat="1" ht="33.75" customHeight="1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</row>
    <row r="35" spans="1:13" s="10" customFormat="1" ht="33.75" customHeight="1" x14ac:dyDescent="0.2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</row>
    <row r="36" spans="1:13" s="10" customFormat="1" ht="33.7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s="10" customFormat="1" ht="33.75" customHeight="1" x14ac:dyDescent="0.2">
      <c r="A37" s="62" t="s">
        <v>76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</row>
    <row r="38" spans="1:13" s="10" customFormat="1" ht="21.75" customHeight="1" x14ac:dyDescent="0.2">
      <c r="A38" s="130" t="s">
        <v>74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 t="s">
        <v>75</v>
      </c>
      <c r="M38" s="133"/>
    </row>
    <row r="39" spans="1:13" s="10" customFormat="1" ht="33.75" customHeight="1" x14ac:dyDescent="0.2">
      <c r="A39" s="127" t="s">
        <v>73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9"/>
      <c r="L39" s="34"/>
      <c r="M39" s="50"/>
    </row>
    <row r="40" spans="1:13" s="10" customFormat="1" ht="33.75" customHeight="1" x14ac:dyDescent="0.2">
      <c r="A40" s="127" t="s">
        <v>77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9"/>
      <c r="L40" s="34"/>
      <c r="M40" s="50"/>
    </row>
    <row r="41" spans="1:13" s="9" customFormat="1" ht="23.25" customHeight="1" x14ac:dyDescent="0.2">
      <c r="A41" s="62" t="s">
        <v>78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4"/>
    </row>
    <row r="42" spans="1:13" s="9" customFormat="1" ht="139.5" customHeight="1" x14ac:dyDescent="0.2">
      <c r="A42" s="120" t="s">
        <v>58</v>
      </c>
      <c r="B42" s="121"/>
      <c r="C42" s="121"/>
      <c r="D42" s="122"/>
      <c r="E42" s="123" t="s">
        <v>57</v>
      </c>
      <c r="F42" s="121"/>
      <c r="G42" s="121"/>
      <c r="H42" s="122"/>
      <c r="I42" s="124" t="s">
        <v>56</v>
      </c>
      <c r="J42" s="125"/>
      <c r="K42" s="125"/>
      <c r="L42" s="125"/>
      <c r="M42" s="126"/>
    </row>
    <row r="43" spans="1:13" s="9" customFormat="1" ht="25.5" customHeight="1" x14ac:dyDescent="0.2">
      <c r="A43" s="141" t="s">
        <v>66</v>
      </c>
      <c r="B43" s="109"/>
      <c r="C43" s="109"/>
      <c r="D43" s="140"/>
      <c r="E43" s="108" t="s">
        <v>66</v>
      </c>
      <c r="F43" s="109"/>
      <c r="G43" s="109"/>
      <c r="H43" s="140"/>
      <c r="I43" s="108" t="s">
        <v>66</v>
      </c>
      <c r="J43" s="109"/>
      <c r="K43" s="109"/>
      <c r="L43" s="109"/>
      <c r="M43" s="110"/>
    </row>
    <row r="44" spans="1:13" s="9" customFormat="1" ht="25.5" customHeight="1" x14ac:dyDescent="0.2">
      <c r="A44" s="141" t="s">
        <v>59</v>
      </c>
      <c r="B44" s="109"/>
      <c r="C44" s="109"/>
      <c r="D44" s="140"/>
      <c r="E44" s="108" t="s">
        <v>59</v>
      </c>
      <c r="F44" s="109"/>
      <c r="G44" s="109"/>
      <c r="H44" s="140"/>
      <c r="I44" s="108" t="s">
        <v>59</v>
      </c>
      <c r="J44" s="109"/>
      <c r="K44" s="109"/>
      <c r="L44" s="109"/>
      <c r="M44" s="110"/>
    </row>
    <row r="45" spans="1:13" s="9" customFormat="1" ht="25.5" customHeight="1" x14ac:dyDescent="0.2">
      <c r="A45" s="51" t="s">
        <v>60</v>
      </c>
      <c r="B45" s="148">
        <f ca="1">TODAY()</f>
        <v>42265</v>
      </c>
      <c r="C45" s="149"/>
      <c r="D45" s="150"/>
      <c r="E45" s="11" t="s">
        <v>60</v>
      </c>
      <c r="F45" s="151"/>
      <c r="G45" s="152"/>
      <c r="H45" s="153"/>
      <c r="I45" s="11" t="s">
        <v>60</v>
      </c>
      <c r="J45" s="151"/>
      <c r="K45" s="152"/>
      <c r="L45" s="152"/>
      <c r="M45" s="154"/>
    </row>
    <row r="46" spans="1:13" s="9" customFormat="1" ht="23.25" customHeight="1" x14ac:dyDescent="0.2">
      <c r="A46" s="62" t="s">
        <v>79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4"/>
    </row>
    <row r="47" spans="1:13" s="9" customFormat="1" ht="33.75" customHeight="1" x14ac:dyDescent="0.2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9"/>
    </row>
    <row r="48" spans="1:13" s="9" customFormat="1" ht="33.75" customHeight="1" x14ac:dyDescent="0.2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9"/>
    </row>
    <row r="49" spans="1:13" s="9" customFormat="1" ht="33.75" customHeight="1" x14ac:dyDescent="0.2">
      <c r="A49" s="142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4"/>
    </row>
    <row r="50" spans="1:13" s="9" customFormat="1" ht="33.75" customHeight="1" thickBot="1" x14ac:dyDescent="0.25">
      <c r="A50" s="134"/>
      <c r="B50" s="135"/>
      <c r="C50" s="135"/>
      <c r="D50" s="135"/>
      <c r="E50" s="135"/>
      <c r="F50" s="135"/>
      <c r="G50" s="135"/>
      <c r="H50" s="136"/>
      <c r="I50" s="145" t="s">
        <v>67</v>
      </c>
      <c r="J50" s="145"/>
      <c r="K50" s="145"/>
      <c r="L50" s="146"/>
      <c r="M50" s="147"/>
    </row>
    <row r="51" spans="1:13" s="9" customFormat="1" ht="12.75" x14ac:dyDescent="0.2"/>
    <row r="52" spans="1:13" s="9" customFormat="1" ht="12.75" x14ac:dyDescent="0.2"/>
    <row r="53" spans="1:13" s="9" customFormat="1" ht="12.75" x14ac:dyDescent="0.2"/>
    <row r="54" spans="1:13" s="9" customFormat="1" ht="12.75" x14ac:dyDescent="0.2"/>
    <row r="55" spans="1:13" s="9" customFormat="1" ht="12.75" x14ac:dyDescent="0.2"/>
    <row r="56" spans="1:13" s="9" customFormat="1" ht="12.75" x14ac:dyDescent="0.2"/>
    <row r="57" spans="1:13" s="9" customFormat="1" ht="12.75" x14ac:dyDescent="0.2"/>
    <row r="58" spans="1:13" s="9" customFormat="1" ht="12.75" x14ac:dyDescent="0.2"/>
    <row r="59" spans="1:13" s="9" customFormat="1" ht="12.75" x14ac:dyDescent="0.2"/>
    <row r="60" spans="1:13" s="9" customFormat="1" ht="12.75" x14ac:dyDescent="0.2"/>
    <row r="61" spans="1:13" s="9" customFormat="1" ht="12.75" x14ac:dyDescent="0.2"/>
    <row r="62" spans="1:13" s="9" customFormat="1" ht="12.75" x14ac:dyDescent="0.2"/>
    <row r="63" spans="1:13" s="9" customFormat="1" ht="12.75" x14ac:dyDescent="0.2"/>
    <row r="64" spans="1:13" s="9" customFormat="1" ht="12.75" x14ac:dyDescent="0.2"/>
    <row r="65" s="9" customFormat="1" ht="12.75" x14ac:dyDescent="0.2"/>
    <row r="66" s="9" customFormat="1" ht="12.75" x14ac:dyDescent="0.2"/>
    <row r="67" s="9" customFormat="1" ht="12.75" x14ac:dyDescent="0.2"/>
    <row r="68" s="9" customFormat="1" ht="12.75" x14ac:dyDescent="0.2"/>
    <row r="69" s="9" customFormat="1" ht="12.75" x14ac:dyDescent="0.2"/>
    <row r="70" s="9" customFormat="1" ht="12.75" x14ac:dyDescent="0.2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</sheetData>
  <mergeCells count="76">
    <mergeCell ref="A46:M46"/>
    <mergeCell ref="A47:M47"/>
    <mergeCell ref="A48:M48"/>
    <mergeCell ref="A49:M49"/>
    <mergeCell ref="A50:H50"/>
    <mergeCell ref="I50:K50"/>
    <mergeCell ref="L50:M50"/>
    <mergeCell ref="A44:D44"/>
    <mergeCell ref="E44:H44"/>
    <mergeCell ref="I44:M44"/>
    <mergeCell ref="B45:D45"/>
    <mergeCell ref="F45:H45"/>
    <mergeCell ref="J45:M45"/>
    <mergeCell ref="A42:D42"/>
    <mergeCell ref="E42:H42"/>
    <mergeCell ref="I42:M42"/>
    <mergeCell ref="A43:D43"/>
    <mergeCell ref="E43:H43"/>
    <mergeCell ref="I43:M43"/>
    <mergeCell ref="A37:M37"/>
    <mergeCell ref="A38:K38"/>
    <mergeCell ref="L38:M38"/>
    <mergeCell ref="A39:K39"/>
    <mergeCell ref="A40:K40"/>
    <mergeCell ref="A41:M41"/>
    <mergeCell ref="A28:M28"/>
    <mergeCell ref="A29:M29"/>
    <mergeCell ref="A33:M33"/>
    <mergeCell ref="A34:M34"/>
    <mergeCell ref="A35:M35"/>
    <mergeCell ref="A36:M36"/>
    <mergeCell ref="J19:J20"/>
    <mergeCell ref="K19:K20"/>
    <mergeCell ref="L19:L20"/>
    <mergeCell ref="M19:M20"/>
    <mergeCell ref="A27:C27"/>
    <mergeCell ref="E27:F27"/>
    <mergeCell ref="D16:E16"/>
    <mergeCell ref="F16:I16"/>
    <mergeCell ref="K16:L16"/>
    <mergeCell ref="B18:F18"/>
    <mergeCell ref="G18:I18"/>
    <mergeCell ref="J18:M18"/>
    <mergeCell ref="D14:E14"/>
    <mergeCell ref="F14:I14"/>
    <mergeCell ref="K14:L14"/>
    <mergeCell ref="D15:E15"/>
    <mergeCell ref="F15:I15"/>
    <mergeCell ref="K15:L15"/>
    <mergeCell ref="D12:E12"/>
    <mergeCell ref="F12:I12"/>
    <mergeCell ref="K12:L12"/>
    <mergeCell ref="D13:E13"/>
    <mergeCell ref="F13:I13"/>
    <mergeCell ref="K13:L13"/>
    <mergeCell ref="B9:L9"/>
    <mergeCell ref="D10:E10"/>
    <mergeCell ref="F10:I10"/>
    <mergeCell ref="K10:L10"/>
    <mergeCell ref="D11:E11"/>
    <mergeCell ref="F11:I11"/>
    <mergeCell ref="K11:L11"/>
    <mergeCell ref="A5:M5"/>
    <mergeCell ref="A6:C6"/>
    <mergeCell ref="D6:F6"/>
    <mergeCell ref="G6:I6"/>
    <mergeCell ref="J6:M6"/>
    <mergeCell ref="A7:M7"/>
    <mergeCell ref="A1:C3"/>
    <mergeCell ref="D1:J3"/>
    <mergeCell ref="K1:M1"/>
    <mergeCell ref="K2:M2"/>
    <mergeCell ref="K3:M3"/>
    <mergeCell ref="A4:C4"/>
    <mergeCell ref="D4:J4"/>
    <mergeCell ref="L4:M4"/>
  </mergeCells>
  <conditionalFormatting sqref="H21:H25 H27">
    <cfRule type="cellIs" dxfId="33" priority="27" operator="equal">
      <formula>"B"</formula>
    </cfRule>
    <cfRule type="cellIs" dxfId="32" priority="28" operator="equal">
      <formula>"B"</formula>
    </cfRule>
    <cfRule type="cellIs" dxfId="31" priority="29" operator="equal">
      <formula>"E"</formula>
    </cfRule>
    <cfRule type="cellIs" dxfId="30" priority="30" operator="equal">
      <formula>"S"</formula>
    </cfRule>
    <cfRule type="cellIs" dxfId="29" priority="31" operator="equal">
      <formula>"MB"</formula>
    </cfRule>
    <cfRule type="cellIs" dxfId="28" priority="32" operator="equal">
      <formula>"B"</formula>
    </cfRule>
    <cfRule type="cellIs" dxfId="27" priority="33" operator="equal">
      <formula>"R"</formula>
    </cfRule>
    <cfRule type="cellIs" dxfId="26" priority="34" operator="equal">
      <formula>"D"</formula>
    </cfRule>
  </conditionalFormatting>
  <conditionalFormatting sqref="K21:M21 K22:K25 M22:M25">
    <cfRule type="cellIs" dxfId="25" priority="26" operator="equal">
      <formula>"SI"</formula>
    </cfRule>
  </conditionalFormatting>
  <conditionalFormatting sqref="K26:M27 L22:L25">
    <cfRule type="cellIs" dxfId="24" priority="25" operator="equal">
      <formula>"SI"</formula>
    </cfRule>
  </conditionalFormatting>
  <conditionalFormatting sqref="I21:I25 I27">
    <cfRule type="cellIs" dxfId="23" priority="17" operator="equal">
      <formula>"B"</formula>
    </cfRule>
    <cfRule type="cellIs" dxfId="22" priority="18" operator="equal">
      <formula>"B"</formula>
    </cfRule>
    <cfRule type="cellIs" dxfId="21" priority="19" operator="equal">
      <formula>"E"</formula>
    </cfRule>
    <cfRule type="cellIs" dxfId="20" priority="20" operator="equal">
      <formula>"S"</formula>
    </cfRule>
    <cfRule type="cellIs" dxfId="19" priority="21" operator="equal">
      <formula>"MB"</formula>
    </cfRule>
    <cfRule type="cellIs" dxfId="18" priority="22" operator="equal">
      <formula>"B"</formula>
    </cfRule>
    <cfRule type="cellIs" dxfId="17" priority="23" operator="equal">
      <formula>"R"</formula>
    </cfRule>
    <cfRule type="cellIs" dxfId="16" priority="24" operator="equal">
      <formula>"D"</formula>
    </cfRule>
  </conditionalFormatting>
  <conditionalFormatting sqref="H26">
    <cfRule type="cellIs" dxfId="15" priority="9" operator="equal">
      <formula>"B"</formula>
    </cfRule>
    <cfRule type="cellIs" dxfId="14" priority="10" operator="equal">
      <formula>"B"</formula>
    </cfRule>
    <cfRule type="cellIs" dxfId="13" priority="11" operator="equal">
      <formula>"E"</formula>
    </cfRule>
    <cfRule type="cellIs" dxfId="12" priority="12" operator="equal">
      <formula>"S"</formula>
    </cfRule>
    <cfRule type="cellIs" dxfId="11" priority="13" operator="equal">
      <formula>"MB"</formula>
    </cfRule>
    <cfRule type="cellIs" dxfId="10" priority="14" operator="equal">
      <formula>"B"</formula>
    </cfRule>
    <cfRule type="cellIs" dxfId="9" priority="15" operator="equal">
      <formula>"R"</formula>
    </cfRule>
    <cfRule type="cellIs" dxfId="8" priority="16" operator="equal">
      <formula>"D"</formula>
    </cfRule>
  </conditionalFormatting>
  <conditionalFormatting sqref="I26">
    <cfRule type="cellIs" dxfId="7" priority="1" operator="equal">
      <formula>"B"</formula>
    </cfRule>
    <cfRule type="cellIs" dxfId="6" priority="2" operator="equal">
      <formula>"B"</formula>
    </cfRule>
    <cfRule type="cellIs" dxfId="5" priority="3" operator="equal">
      <formula>"E"</formula>
    </cfRule>
    <cfRule type="cellIs" dxfId="4" priority="4" operator="equal">
      <formula>"S"</formula>
    </cfRule>
    <cfRule type="cellIs" dxfId="3" priority="5" operator="equal">
      <formula>"MB"</formula>
    </cfRule>
    <cfRule type="cellIs" dxfId="2" priority="6" operator="equal">
      <formula>"B"</formula>
    </cfRule>
    <cfRule type="cellIs" dxfId="1" priority="7" operator="equal">
      <formula>"R"</formula>
    </cfRule>
    <cfRule type="cellIs" dxfId="0" priority="8" operator="equal">
      <formula>"D"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1057275</xdr:colOff>
                    <xdr:row>5</xdr:row>
                    <xdr:rowOff>85725</xdr:rowOff>
                  </from>
                  <to>
                    <xdr:col>0</xdr:col>
                    <xdr:colOff>1362075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66675</xdr:rowOff>
                  </from>
                  <to>
                    <xdr:col>4</xdr:col>
                    <xdr:colOff>742950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5</xdr:row>
                    <xdr:rowOff>66675</xdr:rowOff>
                  </from>
                  <to>
                    <xdr:col>7</xdr:col>
                    <xdr:colOff>466725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466725</xdr:colOff>
                    <xdr:row>5</xdr:row>
                    <xdr:rowOff>142875</xdr:rowOff>
                  </from>
                  <to>
                    <xdr:col>9</xdr:col>
                    <xdr:colOff>771525</xdr:colOff>
                    <xdr:row>5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MCPONCE</vt:lpstr>
      <vt:lpstr>GARCES</vt:lpstr>
      <vt:lpstr>GARCES!Área_de_impresión</vt:lpstr>
      <vt:lpstr>MCPONCE!Área_de_impresión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Heredia</dc:creator>
  <cp:lastModifiedBy>acer</cp:lastModifiedBy>
  <cp:lastPrinted>2015-09-18T17:07:40Z</cp:lastPrinted>
  <dcterms:created xsi:type="dcterms:W3CDTF">2014-09-05T20:24:30Z</dcterms:created>
  <dcterms:modified xsi:type="dcterms:W3CDTF">2015-09-18T22:21:23Z</dcterms:modified>
</cp:coreProperties>
</file>