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9040" windowHeight="160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Hoja1!$A$17:$N$124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18" i="1" l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D160" i="1"/>
  <c r="BD161" i="1"/>
  <c r="BD162" i="1"/>
  <c r="BD163" i="1"/>
  <c r="BD164" i="1"/>
  <c r="BD165" i="1"/>
  <c r="BD166" i="1"/>
  <c r="BD167" i="1"/>
  <c r="BE167" i="1"/>
  <c r="BD159" i="1"/>
  <c r="BJ135" i="1"/>
  <c r="BI135" i="1"/>
  <c r="BH135" i="1"/>
  <c r="BH134" i="1"/>
  <c r="BG135" i="1"/>
  <c r="BF135" i="1"/>
  <c r="BE135" i="1"/>
  <c r="BD135" i="1"/>
  <c r="BD134" i="1"/>
  <c r="BC135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6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B126" i="1"/>
  <c r="BB127" i="1"/>
  <c r="BB128" i="1"/>
  <c r="BB129" i="1"/>
  <c r="BB130" i="1"/>
  <c r="AW126" i="1"/>
  <c r="AW127" i="1"/>
  <c r="AW128" i="1"/>
  <c r="AW129" i="1"/>
  <c r="AW130" i="1"/>
  <c r="AT126" i="1"/>
  <c r="AT127" i="1"/>
  <c r="AT128" i="1"/>
  <c r="AT129" i="1"/>
  <c r="AT130" i="1"/>
  <c r="AO126" i="1"/>
  <c r="AO127" i="1"/>
  <c r="AO128" i="1"/>
  <c r="AO129" i="1"/>
  <c r="AO130" i="1"/>
  <c r="AL126" i="1"/>
  <c r="AL127" i="1"/>
  <c r="AL128" i="1"/>
  <c r="AL129" i="1"/>
  <c r="AL130" i="1"/>
  <c r="AG126" i="1"/>
  <c r="AG127" i="1"/>
  <c r="AG128" i="1"/>
  <c r="AG129" i="1"/>
  <c r="AG130" i="1"/>
  <c r="AD126" i="1"/>
  <c r="AD127" i="1"/>
  <c r="AD128" i="1"/>
  <c r="AD129" i="1"/>
  <c r="AD130" i="1"/>
  <c r="Y126" i="1"/>
  <c r="Y127" i="1"/>
  <c r="Y128" i="1"/>
  <c r="Y129" i="1"/>
  <c r="Y130" i="1"/>
  <c r="V126" i="1"/>
  <c r="V127" i="1"/>
  <c r="V128" i="1"/>
  <c r="V129" i="1"/>
  <c r="V130" i="1"/>
  <c r="Q126" i="1"/>
  <c r="Q127" i="1"/>
  <c r="Q128" i="1"/>
  <c r="Q129" i="1"/>
  <c r="Q130" i="1"/>
  <c r="BA129" i="1"/>
  <c r="AZ129" i="1"/>
  <c r="AY129" i="1"/>
  <c r="AX129" i="1"/>
  <c r="AV129" i="1"/>
  <c r="AU129" i="1"/>
  <c r="AS129" i="1"/>
  <c r="AR129" i="1"/>
  <c r="AQ129" i="1"/>
  <c r="AP129" i="1"/>
  <c r="AN129" i="1"/>
  <c r="AM129" i="1"/>
  <c r="AK129" i="1"/>
  <c r="AJ129" i="1"/>
  <c r="AI129" i="1"/>
  <c r="AH129" i="1"/>
  <c r="AF129" i="1"/>
  <c r="AE129" i="1"/>
  <c r="AC129" i="1"/>
  <c r="AB129" i="1"/>
  <c r="AA129" i="1"/>
  <c r="Z129" i="1"/>
  <c r="X129" i="1"/>
  <c r="W129" i="1"/>
  <c r="U129" i="1"/>
  <c r="T129" i="1"/>
  <c r="S129" i="1"/>
  <c r="R129" i="1"/>
  <c r="P129" i="1"/>
  <c r="BA128" i="1"/>
  <c r="AZ128" i="1"/>
  <c r="AY128" i="1"/>
  <c r="AX128" i="1"/>
  <c r="AV128" i="1"/>
  <c r="AU128" i="1"/>
  <c r="AS128" i="1"/>
  <c r="AR128" i="1"/>
  <c r="AQ128" i="1"/>
  <c r="AP128" i="1"/>
  <c r="AN128" i="1"/>
  <c r="AM128" i="1"/>
  <c r="AK128" i="1"/>
  <c r="AJ128" i="1"/>
  <c r="AI128" i="1"/>
  <c r="AH128" i="1"/>
  <c r="AF128" i="1"/>
  <c r="AE128" i="1"/>
  <c r="AC128" i="1"/>
  <c r="AB128" i="1"/>
  <c r="AA128" i="1"/>
  <c r="Z128" i="1"/>
  <c r="X128" i="1"/>
  <c r="W128" i="1"/>
  <c r="U128" i="1"/>
  <c r="T128" i="1"/>
  <c r="S128" i="1"/>
  <c r="R128" i="1"/>
  <c r="P128" i="1"/>
  <c r="BA127" i="1"/>
  <c r="AZ127" i="1"/>
  <c r="AY127" i="1"/>
  <c r="AX127" i="1"/>
  <c r="AV127" i="1"/>
  <c r="AU127" i="1"/>
  <c r="AU126" i="1"/>
  <c r="AU130" i="1"/>
  <c r="AS127" i="1"/>
  <c r="AR127" i="1"/>
  <c r="AQ127" i="1"/>
  <c r="AP127" i="1"/>
  <c r="AN127" i="1"/>
  <c r="AM127" i="1"/>
  <c r="AM126" i="1"/>
  <c r="AM130" i="1"/>
  <c r="AK127" i="1"/>
  <c r="AJ127" i="1"/>
  <c r="AI127" i="1"/>
  <c r="AH127" i="1"/>
  <c r="AF127" i="1"/>
  <c r="AE127" i="1"/>
  <c r="AE126" i="1"/>
  <c r="AE130" i="1"/>
  <c r="AC127" i="1"/>
  <c r="AB127" i="1"/>
  <c r="AA127" i="1"/>
  <c r="Z127" i="1"/>
  <c r="X127" i="1"/>
  <c r="W127" i="1"/>
  <c r="W126" i="1"/>
  <c r="W130" i="1"/>
  <c r="U127" i="1"/>
  <c r="T127" i="1"/>
  <c r="S127" i="1"/>
  <c r="R127" i="1"/>
  <c r="P127" i="1"/>
  <c r="BA126" i="1"/>
  <c r="BA130" i="1"/>
  <c r="AZ126" i="1"/>
  <c r="AZ130" i="1"/>
  <c r="AY126" i="1"/>
  <c r="AY130" i="1"/>
  <c r="AX126" i="1"/>
  <c r="AX130" i="1"/>
  <c r="AV126" i="1"/>
  <c r="AV130" i="1"/>
  <c r="AS126" i="1"/>
  <c r="AS130" i="1"/>
  <c r="AR126" i="1"/>
  <c r="AR130" i="1"/>
  <c r="AQ126" i="1"/>
  <c r="AQ130" i="1"/>
  <c r="AP126" i="1"/>
  <c r="AP130" i="1"/>
  <c r="AN126" i="1"/>
  <c r="AN130" i="1"/>
  <c r="AK126" i="1"/>
  <c r="AK130" i="1"/>
  <c r="AJ126" i="1"/>
  <c r="AJ130" i="1"/>
  <c r="AI126" i="1"/>
  <c r="AI130" i="1"/>
  <c r="AH126" i="1"/>
  <c r="AH130" i="1"/>
  <c r="AF126" i="1"/>
  <c r="AF130" i="1"/>
  <c r="AC126" i="1"/>
  <c r="AC130" i="1"/>
  <c r="AB126" i="1"/>
  <c r="AB130" i="1"/>
  <c r="AA126" i="1"/>
  <c r="AA130" i="1"/>
  <c r="Z126" i="1"/>
  <c r="Z130" i="1"/>
  <c r="X126" i="1"/>
  <c r="X130" i="1"/>
  <c r="U126" i="1"/>
  <c r="U130" i="1"/>
  <c r="T126" i="1"/>
  <c r="T130" i="1"/>
  <c r="S126" i="1"/>
  <c r="S130" i="1"/>
  <c r="R126" i="1"/>
  <c r="R130" i="1"/>
  <c r="P126" i="1"/>
  <c r="P130" i="1"/>
  <c r="O129" i="1"/>
  <c r="O128" i="1"/>
  <c r="O127" i="1"/>
  <c r="O126" i="1"/>
  <c r="L127" i="1"/>
  <c r="L128" i="1"/>
  <c r="L130" i="1"/>
  <c r="J128" i="1"/>
  <c r="J127" i="1"/>
  <c r="I130" i="1"/>
  <c r="I129" i="1"/>
  <c r="I128" i="1"/>
  <c r="I127" i="1"/>
  <c r="G138" i="1"/>
  <c r="G139" i="1"/>
  <c r="G140" i="1"/>
  <c r="BI19" i="1"/>
  <c r="BJ19" i="1"/>
  <c r="BI20" i="1"/>
  <c r="BJ20" i="1"/>
  <c r="BI21" i="1"/>
  <c r="BJ21" i="1"/>
  <c r="BI22" i="1"/>
  <c r="BJ22" i="1"/>
  <c r="BI23" i="1"/>
  <c r="BJ23" i="1"/>
  <c r="BI24" i="1"/>
  <c r="BJ24" i="1"/>
  <c r="BI25" i="1"/>
  <c r="BJ25" i="1"/>
  <c r="BI26" i="1"/>
  <c r="BJ26" i="1"/>
  <c r="BI27" i="1"/>
  <c r="BJ27" i="1"/>
  <c r="BI28" i="1"/>
  <c r="BJ28" i="1"/>
  <c r="BI29" i="1"/>
  <c r="BJ29" i="1"/>
  <c r="BI30" i="1"/>
  <c r="BJ30" i="1"/>
  <c r="BI31" i="1"/>
  <c r="BJ31" i="1"/>
  <c r="BI32" i="1"/>
  <c r="BJ32" i="1"/>
  <c r="BI33" i="1"/>
  <c r="BJ33" i="1"/>
  <c r="BI34" i="1"/>
  <c r="BJ34" i="1"/>
  <c r="BI35" i="1"/>
  <c r="BJ35" i="1"/>
  <c r="BI36" i="1"/>
  <c r="BJ36" i="1"/>
  <c r="BI37" i="1"/>
  <c r="BJ37" i="1"/>
  <c r="BI38" i="1"/>
  <c r="BJ38" i="1"/>
  <c r="BI39" i="1"/>
  <c r="BJ39" i="1"/>
  <c r="BI40" i="1"/>
  <c r="BJ40" i="1"/>
  <c r="BI41" i="1"/>
  <c r="BJ41" i="1"/>
  <c r="BI42" i="1"/>
  <c r="BJ42" i="1"/>
  <c r="BI43" i="1"/>
  <c r="BJ43" i="1"/>
  <c r="BI44" i="1"/>
  <c r="BJ44" i="1"/>
  <c r="BI45" i="1"/>
  <c r="BJ45" i="1"/>
  <c r="BI46" i="1"/>
  <c r="BJ46" i="1"/>
  <c r="BI47" i="1"/>
  <c r="BJ47" i="1"/>
  <c r="BI48" i="1"/>
  <c r="BJ48" i="1"/>
  <c r="BI49" i="1"/>
  <c r="BJ49" i="1"/>
  <c r="BI50" i="1"/>
  <c r="BJ50" i="1"/>
  <c r="BI51" i="1"/>
  <c r="BJ51" i="1"/>
  <c r="BI52" i="1"/>
  <c r="BJ52" i="1"/>
  <c r="BI53" i="1"/>
  <c r="BJ53" i="1"/>
  <c r="BI54" i="1"/>
  <c r="BJ54" i="1"/>
  <c r="BI55" i="1"/>
  <c r="BJ55" i="1"/>
  <c r="BI56" i="1"/>
  <c r="BJ56" i="1"/>
  <c r="BI57" i="1"/>
  <c r="BJ57" i="1"/>
  <c r="BI58" i="1"/>
  <c r="BJ58" i="1"/>
  <c r="BI59" i="1"/>
  <c r="BJ59" i="1"/>
  <c r="BI60" i="1"/>
  <c r="BJ60" i="1"/>
  <c r="BI61" i="1"/>
  <c r="BJ61" i="1"/>
  <c r="BI62" i="1"/>
  <c r="BJ62" i="1"/>
  <c r="BI63" i="1"/>
  <c r="BJ63" i="1"/>
  <c r="BI64" i="1"/>
  <c r="BJ64" i="1"/>
  <c r="BI65" i="1"/>
  <c r="BJ65" i="1"/>
  <c r="BI66" i="1"/>
  <c r="BJ66" i="1"/>
  <c r="BI67" i="1"/>
  <c r="BJ67" i="1"/>
  <c r="BI68" i="1"/>
  <c r="BJ68" i="1"/>
  <c r="BI69" i="1"/>
  <c r="BJ69" i="1"/>
  <c r="BI70" i="1"/>
  <c r="BJ70" i="1"/>
  <c r="BI71" i="1"/>
  <c r="BJ71" i="1"/>
  <c r="BI72" i="1"/>
  <c r="BJ72" i="1"/>
  <c r="BI73" i="1"/>
  <c r="BJ73" i="1"/>
  <c r="BI74" i="1"/>
  <c r="BJ74" i="1"/>
  <c r="BI75" i="1"/>
  <c r="BJ75" i="1"/>
  <c r="BI76" i="1"/>
  <c r="BJ76" i="1"/>
  <c r="BI77" i="1"/>
  <c r="BJ77" i="1"/>
  <c r="BI78" i="1"/>
  <c r="BJ78" i="1"/>
  <c r="BI79" i="1"/>
  <c r="BJ79" i="1"/>
  <c r="BI80" i="1"/>
  <c r="BJ80" i="1"/>
  <c r="BI81" i="1"/>
  <c r="BJ81" i="1"/>
  <c r="BI82" i="1"/>
  <c r="BJ82" i="1"/>
  <c r="BI83" i="1"/>
  <c r="BJ83" i="1"/>
  <c r="BI84" i="1"/>
  <c r="BJ84" i="1"/>
  <c r="BI85" i="1"/>
  <c r="BJ85" i="1"/>
  <c r="BI86" i="1"/>
  <c r="BJ86" i="1"/>
  <c r="BI87" i="1"/>
  <c r="BJ87" i="1"/>
  <c r="BI88" i="1"/>
  <c r="BJ88" i="1"/>
  <c r="BI89" i="1"/>
  <c r="BJ89" i="1"/>
  <c r="BI90" i="1"/>
  <c r="BJ90" i="1"/>
  <c r="BI91" i="1"/>
  <c r="BJ91" i="1"/>
  <c r="BI92" i="1"/>
  <c r="BJ92" i="1"/>
  <c r="BI93" i="1"/>
  <c r="BJ93" i="1"/>
  <c r="BI94" i="1"/>
  <c r="BJ94" i="1"/>
  <c r="BI95" i="1"/>
  <c r="BJ95" i="1"/>
  <c r="BI96" i="1"/>
  <c r="BJ96" i="1"/>
  <c r="BI97" i="1"/>
  <c r="BJ97" i="1"/>
  <c r="BI98" i="1"/>
  <c r="BJ98" i="1"/>
  <c r="BI99" i="1"/>
  <c r="BJ99" i="1"/>
  <c r="BI100" i="1"/>
  <c r="BJ100" i="1"/>
  <c r="BI101" i="1"/>
  <c r="BJ101" i="1"/>
  <c r="BI102" i="1"/>
  <c r="BJ102" i="1"/>
  <c r="BI103" i="1"/>
  <c r="BJ103" i="1"/>
  <c r="BI104" i="1"/>
  <c r="BJ104" i="1"/>
  <c r="BI105" i="1"/>
  <c r="BJ105" i="1"/>
  <c r="BI106" i="1"/>
  <c r="BJ106" i="1"/>
  <c r="BI107" i="1"/>
  <c r="BJ107" i="1"/>
  <c r="BI108" i="1"/>
  <c r="BJ108" i="1"/>
  <c r="BI109" i="1"/>
  <c r="BJ109" i="1"/>
  <c r="BI110" i="1"/>
  <c r="BJ110" i="1"/>
  <c r="BI111" i="1"/>
  <c r="BJ111" i="1"/>
  <c r="BI112" i="1"/>
  <c r="BJ112" i="1"/>
  <c r="BI113" i="1"/>
  <c r="BJ113" i="1"/>
  <c r="BI114" i="1"/>
  <c r="BJ114" i="1"/>
  <c r="BI115" i="1"/>
  <c r="BJ115" i="1"/>
  <c r="BI116" i="1"/>
  <c r="BJ116" i="1"/>
  <c r="BI117" i="1"/>
  <c r="BJ117" i="1"/>
  <c r="BI118" i="1"/>
  <c r="BJ118" i="1"/>
  <c r="BI119" i="1"/>
  <c r="BJ119" i="1"/>
  <c r="BI120" i="1"/>
  <c r="BJ120" i="1"/>
  <c r="BI121" i="1"/>
  <c r="BJ121" i="1"/>
  <c r="BI122" i="1"/>
  <c r="BJ122" i="1"/>
  <c r="BI123" i="1"/>
  <c r="BJ123" i="1"/>
  <c r="BI124" i="1"/>
  <c r="BJ124" i="1"/>
  <c r="BJ18" i="1"/>
  <c r="BI18" i="1"/>
  <c r="BH19" i="1"/>
  <c r="BH18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6" i="1"/>
  <c r="BC129" i="1"/>
  <c r="BE19" i="1"/>
  <c r="BE18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8" i="1"/>
  <c r="BF19" i="1"/>
  <c r="BF20" i="1"/>
  <c r="BD127" i="1"/>
  <c r="BE129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94" i="1"/>
  <c r="BE166" i="1"/>
  <c r="BF18" i="1"/>
  <c r="BF126" i="1"/>
  <c r="BF128" i="1"/>
  <c r="BF127" i="1"/>
  <c r="BC126" i="1"/>
  <c r="BC137" i="1"/>
  <c r="BF129" i="1"/>
  <c r="BC127" i="1"/>
  <c r="BE127" i="1"/>
  <c r="BF134" i="1"/>
  <c r="BF136" i="1"/>
  <c r="BJ134" i="1"/>
  <c r="BJ136" i="1"/>
  <c r="BE126" i="1"/>
  <c r="BE134" i="1"/>
  <c r="BE136" i="1"/>
  <c r="BC128" i="1"/>
  <c r="BD136" i="1"/>
  <c r="BD128" i="1"/>
  <c r="BG134" i="1"/>
  <c r="BD129" i="1"/>
  <c r="BI134" i="1"/>
  <c r="BI136" i="1"/>
  <c r="BC134" i="1"/>
  <c r="BH136" i="1"/>
  <c r="BG136" i="1"/>
  <c r="BC136" i="1"/>
  <c r="O130" i="1"/>
  <c r="J129" i="1"/>
  <c r="G141" i="1"/>
  <c r="BE165" i="1"/>
  <c r="G142" i="1"/>
  <c r="BE164" i="1"/>
  <c r="G143" i="1"/>
  <c r="BE163" i="1"/>
  <c r="G144" i="1"/>
  <c r="H143" i="1"/>
  <c r="H138" i="1"/>
  <c r="H141" i="1"/>
  <c r="H144" i="1"/>
  <c r="BE162" i="1"/>
  <c r="H139" i="1"/>
  <c r="H142" i="1"/>
  <c r="H137" i="1"/>
  <c r="H140" i="1"/>
  <c r="BE161" i="1"/>
  <c r="BE160" i="1"/>
  <c r="H147" i="1"/>
  <c r="BD168" i="1"/>
  <c r="BF167" i="1"/>
  <c r="BG167" i="1"/>
  <c r="BF166" i="1"/>
  <c r="BG166" i="1"/>
  <c r="BF165" i="1"/>
  <c r="BG165" i="1"/>
  <c r="BF164" i="1"/>
  <c r="BG164" i="1"/>
  <c r="BF163" i="1"/>
  <c r="BG163" i="1"/>
  <c r="BF162" i="1"/>
  <c r="BG162" i="1"/>
  <c r="BF161" i="1"/>
  <c r="BG161" i="1"/>
  <c r="BF160" i="1"/>
  <c r="BG160" i="1"/>
  <c r="BE159" i="1"/>
  <c r="BF159" i="1"/>
  <c r="BG159" i="1"/>
  <c r="BJ128" i="1"/>
  <c r="BJ129" i="1"/>
  <c r="BD189" i="1"/>
  <c r="BD190" i="1"/>
</calcChain>
</file>

<file path=xl/sharedStrings.xml><?xml version="1.0" encoding="utf-8"?>
<sst xmlns="http://schemas.openxmlformats.org/spreadsheetml/2006/main" count="1600" uniqueCount="537">
  <si>
    <t>Empresa</t>
  </si>
  <si>
    <t>No. Identificación</t>
  </si>
  <si>
    <t>Evaluado</t>
  </si>
  <si>
    <t>Edad</t>
  </si>
  <si>
    <t>Género</t>
  </si>
  <si>
    <t>Estado Civil</t>
  </si>
  <si>
    <t>País</t>
  </si>
  <si>
    <t>Provincia</t>
  </si>
  <si>
    <t>Ciudad</t>
  </si>
  <si>
    <t>Escolaridad</t>
  </si>
  <si>
    <t>Cargo</t>
  </si>
  <si>
    <t>Departamento</t>
  </si>
  <si>
    <t>E-mail</t>
  </si>
  <si>
    <t>1 ¿Qué cifra debería reemplazar a la F en esta división cuyo resultado es correcto?</t>
  </si>
  <si>
    <t>     F73 : F3 = 11</t>
  </si>
  <si>
    <r>
      <t>A.</t>
    </r>
    <r>
      <rPr>
        <sz val="11"/>
        <color theme="1"/>
        <rFont val="Calibri"/>
        <family val="2"/>
        <scheme val="minor"/>
      </rPr>
      <t>  9</t>
    </r>
  </si>
  <si>
    <r>
      <t>B. </t>
    </r>
    <r>
      <rPr>
        <sz val="11"/>
        <color theme="1"/>
        <rFont val="Calibri"/>
        <family val="2"/>
        <scheme val="minor"/>
      </rPr>
      <t xml:space="preserve"> 8</t>
    </r>
  </si>
  <si>
    <r>
      <t>C. </t>
    </r>
    <r>
      <rPr>
        <sz val="11"/>
        <color theme="1"/>
        <rFont val="Calibri"/>
        <family val="2"/>
        <scheme val="minor"/>
      </rPr>
      <t xml:space="preserve"> 6</t>
    </r>
  </si>
  <si>
    <r>
      <t>D. </t>
    </r>
    <r>
      <rPr>
        <sz val="11"/>
        <color theme="1"/>
        <rFont val="Calibri"/>
        <family val="2"/>
        <scheme val="minor"/>
      </rPr>
      <t xml:space="preserve"> 4</t>
    </r>
  </si>
  <si>
    <r>
      <t>E. </t>
    </r>
    <r>
      <rPr>
        <sz val="11"/>
        <color theme="1"/>
        <rFont val="Calibri"/>
        <family val="2"/>
        <scheme val="minor"/>
      </rPr>
      <t xml:space="preserve"> Ninguna de ellas</t>
    </r>
  </si>
  <si>
    <t>2.    3x² + 7x – 9x + 10 =</t>
  </si>
  <si>
    <r>
      <t>A. </t>
    </r>
    <r>
      <rPr>
        <sz val="11"/>
        <color theme="1"/>
        <rFont val="Calibri"/>
        <family val="2"/>
        <scheme val="minor"/>
      </rPr>
      <t xml:space="preserve"> -60x² + 10</t>
    </r>
  </si>
  <si>
    <r>
      <t>B.</t>
    </r>
    <r>
      <rPr>
        <sz val="11"/>
        <color theme="1"/>
        <rFont val="Calibri"/>
        <family val="2"/>
        <scheme val="minor"/>
      </rPr>
      <t xml:space="preserve">   3x² - 63x + 10</t>
    </r>
  </si>
  <si>
    <r>
      <t>C.</t>
    </r>
    <r>
      <rPr>
        <sz val="11"/>
        <color theme="1"/>
        <rFont val="Calibri"/>
        <family val="2"/>
        <scheme val="minor"/>
      </rPr>
      <t xml:space="preserve">   3x² - 2x +10</t>
    </r>
  </si>
  <si>
    <r>
      <t>D.</t>
    </r>
    <r>
      <rPr>
        <sz val="11"/>
        <color theme="1"/>
        <rFont val="Calibri"/>
        <family val="2"/>
        <scheme val="minor"/>
      </rPr>
      <t>  3x² - 16x + 10</t>
    </r>
  </si>
  <si>
    <r>
      <t>E.</t>
    </r>
    <r>
      <rPr>
        <sz val="11"/>
        <color theme="1"/>
        <rFont val="Calibri"/>
        <family val="2"/>
        <scheme val="minor"/>
      </rPr>
      <t>  Ninguna de ellas</t>
    </r>
  </si>
  <si>
    <t>3.-    5 – 12 =</t>
  </si>
  <si>
    <r>
      <t>A</t>
    </r>
    <r>
      <rPr>
        <sz val="11"/>
        <color theme="1"/>
        <rFont val="Calibri"/>
        <family val="2"/>
        <scheme val="minor"/>
      </rPr>
      <t>.  -12 + 5</t>
    </r>
  </si>
  <si>
    <r>
      <t>B.</t>
    </r>
    <r>
      <rPr>
        <sz val="11"/>
        <color theme="1"/>
        <rFont val="Calibri"/>
        <family val="2"/>
        <scheme val="minor"/>
      </rPr>
      <t xml:space="preserve">   12 – 5</t>
    </r>
  </si>
  <si>
    <r>
      <t xml:space="preserve">C.  </t>
    </r>
    <r>
      <rPr>
        <sz val="11"/>
        <color theme="1"/>
        <rFont val="Calibri"/>
        <family val="2"/>
        <scheme val="minor"/>
      </rPr>
      <t>-(5 – 12)</t>
    </r>
  </si>
  <si>
    <r>
      <t>D. </t>
    </r>
    <r>
      <rPr>
        <sz val="11"/>
        <color theme="1"/>
        <rFont val="Calibri"/>
        <family val="2"/>
        <scheme val="minor"/>
      </rPr>
      <t xml:space="preserve"> -(12 +5)</t>
    </r>
  </si>
  <si>
    <t>4.- ¿Qué cifra debería ir en lugar de la P en esta suma cuyo resultado es correcto?</t>
  </si>
  <si>
    <t>4 P P P 4</t>
  </si>
  <si>
    <t>+ 4 P P 7</t>
  </si>
  <si>
    <t>4 7 6 7 1</t>
  </si>
  <si>
    <r>
      <t>A.</t>
    </r>
    <r>
      <rPr>
        <sz val="11"/>
        <color theme="1"/>
        <rFont val="Calibri"/>
        <family val="2"/>
        <scheme val="minor"/>
      </rPr>
      <t xml:space="preserve"> 9</t>
    </r>
  </si>
  <si>
    <r>
      <t>B.</t>
    </r>
    <r>
      <rPr>
        <sz val="11"/>
        <color theme="1"/>
        <rFont val="Calibri"/>
        <family val="2"/>
        <scheme val="minor"/>
      </rPr>
      <t xml:space="preserve"> 8</t>
    </r>
  </si>
  <si>
    <r>
      <t xml:space="preserve">C. </t>
    </r>
    <r>
      <rPr>
        <sz val="11"/>
        <color theme="1"/>
        <rFont val="Calibri"/>
        <family val="2"/>
        <scheme val="minor"/>
      </rPr>
      <t>3</t>
    </r>
  </si>
  <si>
    <r>
      <t>D.</t>
    </r>
    <r>
      <rPr>
        <sz val="11"/>
        <color theme="1"/>
        <rFont val="Calibri"/>
        <family val="2"/>
        <scheme val="minor"/>
      </rPr>
      <t xml:space="preserve"> 2</t>
    </r>
  </si>
  <si>
    <t>5.- ¿Cuál es el resto de dividir 2480.739 entre 20?</t>
  </si>
  <si>
    <r>
      <t>A.</t>
    </r>
    <r>
      <rPr>
        <sz val="11"/>
        <color theme="1"/>
        <rFont val="Calibri"/>
        <family val="2"/>
        <scheme val="minor"/>
      </rPr>
      <t xml:space="preserve"> 1</t>
    </r>
  </si>
  <si>
    <r>
      <t>B.</t>
    </r>
    <r>
      <rPr>
        <sz val="11"/>
        <color theme="1"/>
        <rFont val="Calibri"/>
        <family val="2"/>
        <scheme val="minor"/>
      </rPr>
      <t xml:space="preserve"> 9</t>
    </r>
  </si>
  <si>
    <r>
      <t>C.</t>
    </r>
    <r>
      <rPr>
        <sz val="11"/>
        <color theme="1"/>
        <rFont val="Calibri"/>
        <family val="2"/>
        <scheme val="minor"/>
      </rPr>
      <t xml:space="preserve"> 29</t>
    </r>
  </si>
  <si>
    <r>
      <t>D.</t>
    </r>
    <r>
      <rPr>
        <sz val="11"/>
        <color theme="1"/>
        <rFont val="Calibri"/>
        <family val="2"/>
        <scheme val="minor"/>
      </rPr>
      <t xml:space="preserve"> 39</t>
    </r>
  </si>
  <si>
    <t>6. ¿Qué número puede sustituir a la L para que la proporción sea correcta?</t>
  </si>
  <si>
    <r>
      <t>A.</t>
    </r>
    <r>
      <rPr>
        <sz val="11"/>
        <color theme="1"/>
        <rFont val="Calibri"/>
        <family val="2"/>
        <scheme val="minor"/>
      </rPr>
      <t xml:space="preserve"> 3</t>
    </r>
  </si>
  <si>
    <r>
      <t>C.</t>
    </r>
    <r>
      <rPr>
        <sz val="11"/>
        <color theme="1"/>
        <rFont val="Calibri"/>
        <family val="2"/>
        <scheme val="minor"/>
      </rPr>
      <t xml:space="preserve"> 12</t>
    </r>
  </si>
  <si>
    <r>
      <t>D.</t>
    </r>
    <r>
      <rPr>
        <sz val="11"/>
        <color theme="1"/>
        <rFont val="Calibri"/>
        <family val="2"/>
        <scheme val="minor"/>
      </rPr>
      <t xml:space="preserve"> 18</t>
    </r>
  </si>
  <si>
    <t>7.-</t>
  </si>
  <si>
    <r>
      <t>A.</t>
    </r>
    <r>
      <rPr>
        <sz val="11"/>
        <color theme="1"/>
        <rFont val="Calibri"/>
        <family val="2"/>
        <scheme val="minor"/>
      </rPr>
      <t xml:space="preserve"> 1/2</t>
    </r>
  </si>
  <si>
    <r>
      <t>B.</t>
    </r>
    <r>
      <rPr>
        <sz val="11"/>
        <color theme="1"/>
        <rFont val="Calibri"/>
        <family val="2"/>
        <scheme val="minor"/>
      </rPr>
      <t xml:space="preserve"> 3/4</t>
    </r>
  </si>
  <si>
    <r>
      <t>C.</t>
    </r>
    <r>
      <rPr>
        <sz val="11"/>
        <color theme="1"/>
        <rFont val="Calibri"/>
        <family val="2"/>
        <scheme val="minor"/>
      </rPr>
      <t xml:space="preserve"> 4/3</t>
    </r>
  </si>
  <si>
    <r>
      <t>D.</t>
    </r>
    <r>
      <rPr>
        <sz val="11"/>
        <color theme="1"/>
        <rFont val="Calibri"/>
        <family val="2"/>
        <scheme val="minor"/>
      </rPr>
      <t xml:space="preserve"> 3/2</t>
    </r>
  </si>
  <si>
    <t>8.- El 30% del 50% de 300 es:</t>
  </si>
  <si>
    <r>
      <t>A.</t>
    </r>
    <r>
      <rPr>
        <sz val="11"/>
        <color theme="1"/>
        <rFont val="Calibri"/>
        <family val="2"/>
        <scheme val="minor"/>
      </rPr>
      <t>  150</t>
    </r>
  </si>
  <si>
    <r>
      <t>B.</t>
    </r>
    <r>
      <rPr>
        <sz val="11"/>
        <color theme="1"/>
        <rFont val="Calibri"/>
        <family val="2"/>
        <scheme val="minor"/>
      </rPr>
      <t>  90</t>
    </r>
  </si>
  <si>
    <r>
      <t>C.</t>
    </r>
    <r>
      <rPr>
        <sz val="11"/>
        <color theme="1"/>
        <rFont val="Calibri"/>
        <family val="2"/>
        <scheme val="minor"/>
      </rPr>
      <t>  50</t>
    </r>
  </si>
  <si>
    <r>
      <t>D. </t>
    </r>
    <r>
      <rPr>
        <sz val="11"/>
        <color theme="1"/>
        <rFont val="Calibri"/>
        <family val="2"/>
        <scheme val="minor"/>
      </rPr>
      <t xml:space="preserve"> 45</t>
    </r>
  </si>
  <si>
    <r>
      <t>E. </t>
    </r>
    <r>
      <rPr>
        <sz val="11"/>
        <color theme="1"/>
        <rFont val="Calibri"/>
        <family val="2"/>
        <scheme val="minor"/>
      </rPr>
      <t xml:space="preserve"> Ninguna de las anteriores</t>
    </r>
  </si>
  <si>
    <t>9.- ¿Qué número debería sustituir a la K en esta división cuyo resultado es correcto?</t>
  </si>
  <si>
    <t>11K8 : 47= K4</t>
  </si>
  <si>
    <r>
      <t>A. </t>
    </r>
    <r>
      <rPr>
        <sz val="11"/>
        <color theme="1"/>
        <rFont val="Calibri"/>
        <family val="2"/>
        <scheme val="minor"/>
      </rPr>
      <t xml:space="preserve"> 2</t>
    </r>
  </si>
  <si>
    <r>
      <t>B. </t>
    </r>
    <r>
      <rPr>
        <sz val="11"/>
        <color theme="1"/>
        <rFont val="Calibri"/>
        <family val="2"/>
        <scheme val="minor"/>
      </rPr>
      <t xml:space="preserve"> 3</t>
    </r>
  </si>
  <si>
    <r>
      <t>C.</t>
    </r>
    <r>
      <rPr>
        <sz val="11"/>
        <color theme="1"/>
        <rFont val="Calibri"/>
        <family val="2"/>
        <scheme val="minor"/>
      </rPr>
      <t>  5</t>
    </r>
  </si>
  <si>
    <r>
      <t>D.</t>
    </r>
    <r>
      <rPr>
        <sz val="11"/>
        <color theme="1"/>
        <rFont val="Calibri"/>
        <family val="2"/>
        <scheme val="minor"/>
      </rPr>
      <t>  6</t>
    </r>
  </si>
  <si>
    <t>10.-    4= 10% de ____</t>
  </si>
  <si>
    <r>
      <t>A.</t>
    </r>
    <r>
      <rPr>
        <sz val="11"/>
        <color theme="1"/>
        <rFont val="Calibri"/>
        <family val="2"/>
        <scheme val="minor"/>
      </rPr>
      <t>  0,4</t>
    </r>
  </si>
  <si>
    <r>
      <t>B. </t>
    </r>
    <r>
      <rPr>
        <sz val="11"/>
        <color theme="1"/>
        <rFont val="Calibri"/>
        <family val="2"/>
        <scheme val="minor"/>
      </rPr>
      <t xml:space="preserve"> 4</t>
    </r>
  </si>
  <si>
    <r>
      <t>C.</t>
    </r>
    <r>
      <rPr>
        <sz val="11"/>
        <color theme="1"/>
        <rFont val="Calibri"/>
        <family val="2"/>
        <scheme val="minor"/>
      </rPr>
      <t>  40</t>
    </r>
  </si>
  <si>
    <r>
      <t>D. </t>
    </r>
    <r>
      <rPr>
        <sz val="11"/>
        <color theme="1"/>
        <rFont val="Calibri"/>
        <family val="2"/>
        <scheme val="minor"/>
      </rPr>
      <t xml:space="preserve"> 400</t>
    </r>
  </si>
  <si>
    <r>
      <t>11.-   16x² + 4y² + 3x²</t>
    </r>
    <r>
      <rPr>
        <sz val="11"/>
        <color theme="1"/>
        <rFont val="Calibri"/>
        <family val="2"/>
        <scheme val="minor"/>
      </rPr>
      <t xml:space="preserve"> =</t>
    </r>
  </si>
  <si>
    <r>
      <t>A.  </t>
    </r>
    <r>
      <rPr>
        <sz val="11"/>
        <color theme="1"/>
        <rFont val="Calibri"/>
        <family val="2"/>
        <scheme val="minor"/>
      </rPr>
      <t xml:space="preserve"> 19x² + 4y²</t>
    </r>
  </si>
  <si>
    <r>
      <t>B. </t>
    </r>
    <r>
      <rPr>
        <sz val="11"/>
        <color theme="1"/>
        <rFont val="Calibri"/>
        <family val="2"/>
        <scheme val="minor"/>
      </rPr>
      <t>  19x⁴ + 4y²</t>
    </r>
  </si>
  <si>
    <r>
      <t xml:space="preserve">C. </t>
    </r>
    <r>
      <rPr>
        <sz val="11"/>
        <color theme="1"/>
        <rFont val="Calibri"/>
        <family val="2"/>
        <scheme val="minor"/>
      </rPr>
      <t>  23X²Y²</t>
    </r>
  </si>
  <si>
    <r>
      <t>D. </t>
    </r>
    <r>
      <rPr>
        <sz val="11"/>
        <color theme="1"/>
        <rFont val="Calibri"/>
        <family val="2"/>
        <scheme val="minor"/>
      </rPr>
      <t>  23x⁴y²</t>
    </r>
  </si>
  <si>
    <r>
      <t>E. </t>
    </r>
    <r>
      <rPr>
        <sz val="11"/>
        <color theme="1"/>
        <rFont val="Calibri"/>
        <family val="2"/>
        <scheme val="minor"/>
      </rPr>
      <t>  Ninguna de ellas</t>
    </r>
  </si>
  <si>
    <t>12.-  ¿Qué número debe sustituir a la N para que la proporción sea correcta?</t>
  </si>
  <si>
    <r>
      <t>A.</t>
    </r>
    <r>
      <rPr>
        <sz val="11"/>
        <color theme="1"/>
        <rFont val="Calibri"/>
        <family val="2"/>
        <scheme val="minor"/>
      </rPr>
      <t>  16</t>
    </r>
  </si>
  <si>
    <r>
      <t>B.</t>
    </r>
    <r>
      <rPr>
        <sz val="11"/>
        <color theme="1"/>
        <rFont val="Calibri"/>
        <family val="2"/>
        <scheme val="minor"/>
      </rPr>
      <t>  5</t>
    </r>
  </si>
  <si>
    <r>
      <t>C.</t>
    </r>
    <r>
      <rPr>
        <sz val="11"/>
        <color theme="1"/>
        <rFont val="Calibri"/>
        <family val="2"/>
        <scheme val="minor"/>
      </rPr>
      <t>  4</t>
    </r>
  </si>
  <si>
    <t>D.  2</t>
  </si>
  <si>
    <t>13.-   Si 2x² + 6x = 2x² + 3x + 5, entonces x =</t>
  </si>
  <si>
    <r>
      <t xml:space="preserve">A.   </t>
    </r>
    <r>
      <rPr>
        <sz val="11"/>
        <color theme="1"/>
        <rFont val="Calibri"/>
        <family val="2"/>
        <scheme val="minor"/>
      </rPr>
      <t>-2,5</t>
    </r>
  </si>
  <si>
    <t>B. </t>
  </si>
  <si>
    <r>
      <t>C.</t>
    </r>
    <r>
      <rPr>
        <sz val="11"/>
        <color theme="1"/>
        <rFont val="Calibri"/>
        <family val="2"/>
        <scheme val="minor"/>
      </rPr>
      <t xml:space="preserve">    -1</t>
    </r>
  </si>
  <si>
    <r>
      <t>D.</t>
    </r>
    <r>
      <rPr>
        <sz val="11"/>
        <color theme="1"/>
        <rFont val="Calibri"/>
        <family val="2"/>
        <scheme val="minor"/>
      </rPr>
      <t xml:space="preserve">     0,6</t>
    </r>
  </si>
  <si>
    <r>
      <t>E.  </t>
    </r>
    <r>
      <rPr>
        <sz val="11"/>
        <color theme="1"/>
        <rFont val="Calibri"/>
        <family val="2"/>
        <scheme val="minor"/>
      </rPr>
      <t xml:space="preserve">   Ninguna de ellas</t>
    </r>
  </si>
  <si>
    <t>14.-  ¿Qué suma es MAYOR que uno?</t>
  </si>
  <si>
    <r>
      <t>A.</t>
    </r>
    <r>
      <rPr>
        <sz val="11"/>
        <color theme="1"/>
        <rFont val="Calibri"/>
        <family val="2"/>
        <scheme val="minor"/>
      </rPr>
      <t> </t>
    </r>
  </si>
  <si>
    <r>
      <t>B. </t>
    </r>
    <r>
      <rPr>
        <sz val="11"/>
        <color theme="1"/>
        <rFont val="Calibri"/>
        <family val="2"/>
        <scheme val="minor"/>
      </rPr>
      <t> </t>
    </r>
  </si>
  <si>
    <t>C. </t>
  </si>
  <si>
    <r>
      <t>D.</t>
    </r>
    <r>
      <rPr>
        <sz val="11"/>
        <color theme="1"/>
        <rFont val="Calibri"/>
        <family val="2"/>
        <scheme val="minor"/>
      </rPr>
      <t>  </t>
    </r>
  </si>
  <si>
    <t>15.-  ¿Qué cifra debe sustituir a la J en esta suma cuyo resultado es correcto?</t>
  </si>
  <si>
    <r>
      <t>A.</t>
    </r>
    <r>
      <rPr>
        <sz val="11"/>
        <color theme="1"/>
        <rFont val="Calibri"/>
        <family val="2"/>
        <scheme val="minor"/>
      </rPr>
      <t>  0</t>
    </r>
  </si>
  <si>
    <r>
      <t>B.</t>
    </r>
    <r>
      <rPr>
        <sz val="11"/>
        <color theme="1"/>
        <rFont val="Calibri"/>
        <family val="2"/>
        <scheme val="minor"/>
      </rPr>
      <t>  6</t>
    </r>
  </si>
  <si>
    <r>
      <t>C.</t>
    </r>
    <r>
      <rPr>
        <sz val="11"/>
        <color theme="1"/>
        <rFont val="Calibri"/>
        <family val="2"/>
        <scheme val="minor"/>
      </rPr>
      <t>  8</t>
    </r>
  </si>
  <si>
    <r>
      <t>D. </t>
    </r>
    <r>
      <rPr>
        <sz val="11"/>
        <color theme="1"/>
        <rFont val="Calibri"/>
        <family val="2"/>
        <scheme val="minor"/>
      </rPr>
      <t xml:space="preserve"> 9</t>
    </r>
  </si>
  <si>
    <t>16.- Qué número debería continuar la serie?</t>
  </si>
  <si>
    <r>
      <t>A.</t>
    </r>
    <r>
      <rPr>
        <sz val="11"/>
        <color theme="1"/>
        <rFont val="Calibri"/>
        <family val="2"/>
        <scheme val="minor"/>
      </rPr>
      <t>  5</t>
    </r>
  </si>
  <si>
    <r>
      <t>C.</t>
    </r>
    <r>
      <rPr>
        <sz val="11"/>
        <color theme="1"/>
        <rFont val="Calibri"/>
        <family val="2"/>
        <scheme val="minor"/>
      </rPr>
      <t> </t>
    </r>
  </si>
  <si>
    <r>
      <t>D.</t>
    </r>
    <r>
      <rPr>
        <sz val="11"/>
        <color theme="1"/>
        <rFont val="Calibri"/>
        <family val="2"/>
        <scheme val="minor"/>
      </rPr>
      <t>  8</t>
    </r>
  </si>
  <si>
    <t>17.- ¿Cuál es el número MÁS PEQUEÑO que es divisible exactamente por 2, 4, 7 y 21?</t>
  </si>
  <si>
    <r>
      <t>A.</t>
    </r>
    <r>
      <rPr>
        <sz val="11"/>
        <color theme="1"/>
        <rFont val="Calibri"/>
        <family val="2"/>
        <scheme val="minor"/>
      </rPr>
      <t>  1.176</t>
    </r>
  </si>
  <si>
    <r>
      <t>B. </t>
    </r>
    <r>
      <rPr>
        <sz val="11"/>
        <color theme="1"/>
        <rFont val="Calibri"/>
        <family val="2"/>
        <scheme val="minor"/>
      </rPr>
      <t xml:space="preserve"> 168</t>
    </r>
  </si>
  <si>
    <r>
      <t>C.</t>
    </r>
    <r>
      <rPr>
        <sz val="11"/>
        <color theme="1"/>
        <rFont val="Calibri"/>
        <family val="2"/>
        <scheme val="minor"/>
      </rPr>
      <t>  84</t>
    </r>
  </si>
  <si>
    <r>
      <t>D.</t>
    </r>
    <r>
      <rPr>
        <sz val="11"/>
        <color theme="1"/>
        <rFont val="Calibri"/>
        <family val="2"/>
        <scheme val="minor"/>
      </rPr>
      <t>  42</t>
    </r>
  </si>
  <si>
    <t>18.-  ¿Qué cifra debería sustituir a la N en esta resta cuyo resultado es correcto?</t>
  </si>
  <si>
    <r>
      <t>A. </t>
    </r>
    <r>
      <rPr>
        <sz val="11"/>
        <color theme="1"/>
        <rFont val="Calibri"/>
        <family val="2"/>
        <scheme val="minor"/>
      </rPr>
      <t xml:space="preserve"> 1</t>
    </r>
  </si>
  <si>
    <r>
      <t>B.</t>
    </r>
    <r>
      <rPr>
        <sz val="11"/>
        <color theme="1"/>
        <rFont val="Calibri"/>
        <family val="2"/>
        <scheme val="minor"/>
      </rPr>
      <t>  4</t>
    </r>
  </si>
  <si>
    <r>
      <t>C. </t>
    </r>
    <r>
      <rPr>
        <sz val="11"/>
        <color rgb="FF000000"/>
        <rFont val="Calibri"/>
        <family val="2"/>
        <scheme val="minor"/>
      </rPr>
      <t xml:space="preserve"> 5</t>
    </r>
  </si>
  <si>
    <r>
      <t>D. </t>
    </r>
    <r>
      <rPr>
        <sz val="11"/>
        <color theme="1"/>
        <rFont val="Calibri"/>
        <family val="2"/>
        <scheme val="minor"/>
      </rPr>
      <t xml:space="preserve"> 6</t>
    </r>
  </si>
  <si>
    <r>
      <t>19.- </t>
    </r>
    <r>
      <rPr>
        <sz val="11"/>
        <color theme="1"/>
        <rFont val="Calibri"/>
        <family val="2"/>
        <scheme val="minor"/>
      </rPr>
      <t>   </t>
    </r>
  </si>
  <si>
    <r>
      <t>A.</t>
    </r>
    <r>
      <rPr>
        <sz val="11"/>
        <color theme="1"/>
        <rFont val="Calibri"/>
        <family val="2"/>
        <scheme val="minor"/>
      </rPr>
      <t xml:space="preserve">  </t>
    </r>
  </si>
  <si>
    <r>
      <t>B.</t>
    </r>
    <r>
      <rPr>
        <sz val="11"/>
        <color theme="1"/>
        <rFont val="Calibri"/>
        <family val="2"/>
        <scheme val="minor"/>
      </rPr>
      <t>    </t>
    </r>
  </si>
  <si>
    <r>
      <t>C. </t>
    </r>
    <r>
      <rPr>
        <sz val="11"/>
        <color theme="1"/>
        <rFont val="Calibri"/>
        <family val="2"/>
        <scheme val="minor"/>
      </rPr>
      <t>   </t>
    </r>
  </si>
  <si>
    <t>20.-  ¿Cuál es el resultado de</t>
  </si>
  <si>
    <t>redondeado al número entero más próximo?</t>
  </si>
  <si>
    <r>
      <t>A. </t>
    </r>
    <r>
      <rPr>
        <sz val="11"/>
        <color theme="1"/>
        <rFont val="Calibri"/>
        <family val="2"/>
        <scheme val="minor"/>
      </rPr>
      <t xml:space="preserve"> 28</t>
    </r>
  </si>
  <si>
    <r>
      <t>B. </t>
    </r>
    <r>
      <rPr>
        <sz val="11"/>
        <color theme="1"/>
        <rFont val="Calibri"/>
        <family val="2"/>
        <scheme val="minor"/>
      </rPr>
      <t xml:space="preserve"> 24</t>
    </r>
  </si>
  <si>
    <r>
      <t>C. </t>
    </r>
    <r>
      <rPr>
        <sz val="11"/>
        <color theme="1"/>
        <rFont val="Calibri"/>
        <family val="2"/>
        <scheme val="minor"/>
      </rPr>
      <t xml:space="preserve"> 20</t>
    </r>
  </si>
  <si>
    <r>
      <t>D.</t>
    </r>
    <r>
      <rPr>
        <sz val="11"/>
        <color theme="1"/>
        <rFont val="Calibri"/>
        <family val="2"/>
        <scheme val="minor"/>
      </rPr>
      <t>  16</t>
    </r>
  </si>
  <si>
    <r>
      <t>E.</t>
    </r>
    <r>
      <rPr>
        <sz val="11"/>
        <color theme="1"/>
        <rFont val="Calibri"/>
        <family val="2"/>
        <scheme val="minor"/>
      </rPr>
      <t xml:space="preserve">   Ninguna de ellas</t>
    </r>
  </si>
  <si>
    <t>21.-  ¿Qué cifra debe sustituir a la R en esta resta cuyo resultado es correcto?</t>
  </si>
  <si>
    <r>
      <t>A. </t>
    </r>
    <r>
      <rPr>
        <sz val="11"/>
        <color theme="1"/>
        <rFont val="Calibri"/>
        <family val="2"/>
        <scheme val="minor"/>
      </rPr>
      <t xml:space="preserve"> 0</t>
    </r>
  </si>
  <si>
    <r>
      <t>B. </t>
    </r>
    <r>
      <rPr>
        <sz val="11"/>
        <color theme="1"/>
        <rFont val="Calibri"/>
        <family val="2"/>
        <scheme val="minor"/>
      </rPr>
      <t xml:space="preserve"> 1</t>
    </r>
  </si>
  <si>
    <r>
      <t>C.</t>
    </r>
    <r>
      <rPr>
        <sz val="11"/>
        <color theme="1"/>
        <rFont val="Calibri"/>
        <family val="2"/>
        <scheme val="minor"/>
      </rPr>
      <t>  6</t>
    </r>
  </si>
  <si>
    <t>22.-  ¿Qué número es divisible exactamente entre 3?</t>
  </si>
  <si>
    <r>
      <t>A. </t>
    </r>
    <r>
      <rPr>
        <sz val="11"/>
        <color theme="1"/>
        <rFont val="Calibri"/>
        <family val="2"/>
        <scheme val="minor"/>
      </rPr>
      <t xml:space="preserve"> 766</t>
    </r>
  </si>
  <si>
    <r>
      <t>B. </t>
    </r>
    <r>
      <rPr>
        <sz val="11"/>
        <color theme="1"/>
        <rFont val="Calibri"/>
        <family val="2"/>
        <scheme val="minor"/>
      </rPr>
      <t xml:space="preserve"> 768</t>
    </r>
  </si>
  <si>
    <r>
      <t>C.</t>
    </r>
    <r>
      <rPr>
        <sz val="11"/>
        <color theme="1"/>
        <rFont val="Calibri"/>
        <family val="2"/>
        <scheme val="minor"/>
      </rPr>
      <t>  796</t>
    </r>
  </si>
  <si>
    <r>
      <t>D.</t>
    </r>
    <r>
      <rPr>
        <sz val="11"/>
        <color theme="1"/>
        <rFont val="Calibri"/>
        <family val="2"/>
        <scheme val="minor"/>
      </rPr>
      <t>  976</t>
    </r>
  </si>
  <si>
    <t>23.-   y + x + 7x - 6y =</t>
  </si>
  <si>
    <r>
      <t>A.</t>
    </r>
    <r>
      <rPr>
        <sz val="11"/>
        <color theme="1"/>
        <rFont val="Calibri"/>
        <family val="2"/>
        <scheme val="minor"/>
      </rPr>
      <t>  8x + 5y</t>
    </r>
  </si>
  <si>
    <r>
      <t>B.</t>
    </r>
    <r>
      <rPr>
        <sz val="11"/>
        <color theme="1"/>
        <rFont val="Calibri"/>
        <family val="2"/>
        <scheme val="minor"/>
      </rPr>
      <t>  7x - 6y</t>
    </r>
  </si>
  <si>
    <r>
      <t>C. </t>
    </r>
    <r>
      <rPr>
        <sz val="11"/>
        <color theme="1"/>
        <rFont val="Calibri"/>
        <family val="2"/>
        <scheme val="minor"/>
      </rPr>
      <t xml:space="preserve"> 7x² - 6y²</t>
    </r>
  </si>
  <si>
    <r>
      <t>D. </t>
    </r>
    <r>
      <rPr>
        <sz val="11"/>
        <color theme="1"/>
        <rFont val="Calibri"/>
        <family val="2"/>
        <scheme val="minor"/>
      </rPr>
      <t xml:space="preserve"> 5y - 8x</t>
    </r>
  </si>
  <si>
    <t>24.  ¿Qué número continuaría la serie?</t>
  </si>
  <si>
    <r>
      <t>A. </t>
    </r>
    <r>
      <rPr>
        <sz val="11"/>
        <color rgb="FF000000"/>
        <rFont val="Calibri"/>
        <family val="2"/>
        <scheme val="minor"/>
      </rPr>
      <t xml:space="preserve"> 0</t>
    </r>
  </si>
  <si>
    <r>
      <t>B. </t>
    </r>
    <r>
      <rPr>
        <sz val="11"/>
        <color theme="1"/>
        <rFont val="Calibri"/>
        <family val="2"/>
        <scheme val="minor"/>
      </rPr>
      <t xml:space="preserve"> 100</t>
    </r>
  </si>
  <si>
    <r>
      <t>C. </t>
    </r>
    <r>
      <rPr>
        <sz val="11"/>
        <color theme="1"/>
        <rFont val="Calibri"/>
        <family val="2"/>
        <scheme val="minor"/>
      </rPr>
      <t xml:space="preserve"> 150</t>
    </r>
  </si>
  <si>
    <r>
      <t>D.</t>
    </r>
    <r>
      <rPr>
        <sz val="11"/>
        <color theme="1"/>
        <rFont val="Calibri"/>
        <family val="2"/>
        <scheme val="minor"/>
      </rPr>
      <t>  200</t>
    </r>
  </si>
  <si>
    <t>25.-  ¿Cuál es el millar más próximo al que podría redondearse 710 x 80?</t>
  </si>
  <si>
    <r>
      <t>A. </t>
    </r>
    <r>
      <rPr>
        <sz val="11"/>
        <color theme="1"/>
        <rFont val="Calibri"/>
        <family val="2"/>
        <scheme val="minor"/>
      </rPr>
      <t xml:space="preserve"> 50.000</t>
    </r>
  </si>
  <si>
    <r>
      <t>B.</t>
    </r>
    <r>
      <rPr>
        <sz val="11"/>
        <color theme="1"/>
        <rFont val="Calibri"/>
        <family val="2"/>
        <scheme val="minor"/>
      </rPr>
      <t>  55.000</t>
    </r>
  </si>
  <si>
    <r>
      <t>C.</t>
    </r>
    <r>
      <rPr>
        <sz val="11"/>
        <color theme="1"/>
        <rFont val="Calibri"/>
        <family val="2"/>
        <scheme val="minor"/>
      </rPr>
      <t>  57.000</t>
    </r>
  </si>
  <si>
    <r>
      <t>D.</t>
    </r>
    <r>
      <rPr>
        <sz val="11"/>
        <color theme="1"/>
        <rFont val="Calibri"/>
        <family val="2"/>
        <scheme val="minor"/>
      </rPr>
      <t>  60.000</t>
    </r>
  </si>
  <si>
    <t>26.-  ¿Qué cifra debería sustituir a la A en esta multiplicación cuyo resultado es correcto?</t>
  </si>
  <si>
    <r>
      <t>B. </t>
    </r>
    <r>
      <rPr>
        <sz val="11"/>
        <color theme="1"/>
        <rFont val="Calibri"/>
        <family val="2"/>
        <scheme val="minor"/>
      </rPr>
      <t xml:space="preserve"> 7</t>
    </r>
  </si>
  <si>
    <r>
      <t>C. </t>
    </r>
    <r>
      <rPr>
        <sz val="11"/>
        <color theme="1"/>
        <rFont val="Calibri"/>
        <family val="2"/>
        <scheme val="minor"/>
      </rPr>
      <t xml:space="preserve"> 5</t>
    </r>
  </si>
  <si>
    <r>
      <t>D.</t>
    </r>
    <r>
      <rPr>
        <sz val="11"/>
        <color theme="1"/>
        <rFont val="Calibri"/>
        <family val="2"/>
        <scheme val="minor"/>
      </rPr>
      <t>  1</t>
    </r>
  </si>
  <si>
    <t>27.-   mn = y</t>
  </si>
  <si>
    <t>           Si y = 10, entonces m =</t>
  </si>
  <si>
    <r>
      <t>A.</t>
    </r>
    <r>
      <rPr>
        <sz val="11"/>
        <color theme="1"/>
        <rFont val="Calibri"/>
        <family val="2"/>
        <scheme val="minor"/>
      </rPr>
      <t>  10 - n</t>
    </r>
  </si>
  <si>
    <r>
      <t>B.</t>
    </r>
    <r>
      <rPr>
        <sz val="11"/>
        <color theme="1"/>
        <rFont val="Calibri"/>
        <family val="2"/>
        <scheme val="minor"/>
      </rPr>
      <t xml:space="preserve">   n - 10</t>
    </r>
  </si>
  <si>
    <r>
      <t>C.</t>
    </r>
    <r>
      <rPr>
        <sz val="11"/>
        <color theme="1"/>
        <rFont val="Calibri"/>
        <family val="2"/>
        <scheme val="minor"/>
      </rPr>
      <t>  </t>
    </r>
  </si>
  <si>
    <r>
      <t>D. </t>
    </r>
    <r>
      <rPr>
        <sz val="11"/>
        <color theme="1"/>
        <rFont val="Calibri"/>
        <family val="2"/>
        <scheme val="minor"/>
      </rPr>
      <t> </t>
    </r>
  </si>
  <si>
    <r>
      <t>28.-</t>
    </r>
    <r>
      <rPr>
        <sz val="11"/>
        <color theme="1"/>
        <rFont val="Calibri"/>
        <family val="2"/>
        <scheme val="minor"/>
      </rPr>
      <t>  </t>
    </r>
  </si>
  <si>
    <r>
      <t>A. </t>
    </r>
    <r>
      <rPr>
        <sz val="11"/>
        <color theme="1"/>
        <rFont val="Calibri"/>
        <family val="2"/>
        <scheme val="minor"/>
      </rPr>
      <t>  6</t>
    </r>
  </si>
  <si>
    <t>B.  </t>
  </si>
  <si>
    <t>C.  </t>
  </si>
  <si>
    <r>
      <t>D.</t>
    </r>
    <r>
      <rPr>
        <sz val="11"/>
        <color theme="1"/>
        <rFont val="Calibri"/>
        <family val="2"/>
        <scheme val="minor"/>
      </rPr>
      <t xml:space="preserve">   </t>
    </r>
  </si>
  <si>
    <t>29.-  ¿Qué número debe sustituir a la T para que la proporción sea correcta?</t>
  </si>
  <si>
    <r>
      <t>A. </t>
    </r>
    <r>
      <rPr>
        <sz val="11"/>
        <color theme="1"/>
        <rFont val="Calibri"/>
        <family val="2"/>
        <scheme val="minor"/>
      </rPr>
      <t xml:space="preserve"> 6,5</t>
    </r>
  </si>
  <si>
    <r>
      <t>B.</t>
    </r>
    <r>
      <rPr>
        <sz val="11"/>
        <color theme="1"/>
        <rFont val="Calibri"/>
        <family val="2"/>
        <scheme val="minor"/>
      </rPr>
      <t>  5,2</t>
    </r>
  </si>
  <si>
    <r>
      <t>C.</t>
    </r>
    <r>
      <rPr>
        <sz val="11"/>
        <color theme="1"/>
        <rFont val="Calibri"/>
        <family val="2"/>
        <scheme val="minor"/>
      </rPr>
      <t>  4,0</t>
    </r>
  </si>
  <si>
    <r>
      <t>D. </t>
    </r>
    <r>
      <rPr>
        <sz val="11"/>
        <color theme="1"/>
        <rFont val="Calibri"/>
        <family val="2"/>
        <scheme val="minor"/>
      </rPr>
      <t xml:space="preserve"> 1,04</t>
    </r>
  </si>
  <si>
    <t>30.-  ¿Qué valores de x hacen que sea verdadera la expresión X + 3 ≥ 11?</t>
  </si>
  <si>
    <r>
      <t>A. </t>
    </r>
    <r>
      <rPr>
        <sz val="11"/>
        <color theme="1"/>
        <rFont val="Calibri"/>
        <family val="2"/>
        <scheme val="minor"/>
      </rPr>
      <t>  5, 6, 7</t>
    </r>
  </si>
  <si>
    <r>
      <t>B. </t>
    </r>
    <r>
      <rPr>
        <sz val="11"/>
        <color theme="1"/>
        <rFont val="Calibri"/>
        <family val="2"/>
        <scheme val="minor"/>
      </rPr>
      <t>  6, 7, 8</t>
    </r>
  </si>
  <si>
    <r>
      <t>C.</t>
    </r>
    <r>
      <rPr>
        <sz val="11"/>
        <color theme="1"/>
        <rFont val="Calibri"/>
        <family val="2"/>
        <scheme val="minor"/>
      </rPr>
      <t>   7, 8, 9</t>
    </r>
  </si>
  <si>
    <r>
      <t>D. </t>
    </r>
    <r>
      <rPr>
        <sz val="11"/>
        <color theme="1"/>
        <rFont val="Calibri"/>
        <family val="2"/>
        <scheme val="minor"/>
      </rPr>
      <t>  8, 9, 10</t>
    </r>
  </si>
  <si>
    <t>31.- ¿Qué cifra debe sustituir a la F en la siguiente división cuyo resultado es correcto?</t>
  </si>
  <si>
    <t>2F1F2 : F855 = 6; resto = 2</t>
  </si>
  <si>
    <r>
      <t>B.</t>
    </r>
    <r>
      <rPr>
        <sz val="11"/>
        <color theme="1"/>
        <rFont val="Calibri"/>
        <family val="2"/>
        <scheme val="minor"/>
      </rPr>
      <t>  7</t>
    </r>
  </si>
  <si>
    <r>
      <t>D.</t>
    </r>
    <r>
      <rPr>
        <sz val="11"/>
        <color theme="1"/>
        <rFont val="Calibri"/>
        <family val="2"/>
        <scheme val="minor"/>
      </rPr>
      <t>  3</t>
    </r>
  </si>
  <si>
    <r>
      <t xml:space="preserve">E.  </t>
    </r>
    <r>
      <rPr>
        <sz val="11"/>
        <color theme="1"/>
        <rFont val="Calibri"/>
        <family val="2"/>
        <scheme val="minor"/>
      </rPr>
      <t>Ninguna de ellas</t>
    </r>
  </si>
  <si>
    <t>32.- ¿Cuál de las siguientes expresiones vale uno?</t>
  </si>
  <si>
    <r>
      <t> C. </t>
    </r>
    <r>
      <rPr>
        <sz val="11"/>
        <color theme="1"/>
        <rFont val="Calibri"/>
        <family val="2"/>
        <scheme val="minor"/>
      </rPr>
      <t>  </t>
    </r>
  </si>
  <si>
    <r>
      <t>D.</t>
    </r>
    <r>
      <rPr>
        <sz val="11"/>
        <color theme="1"/>
        <rFont val="Calibri"/>
        <family val="2"/>
        <scheme val="minor"/>
      </rPr>
      <t>    </t>
    </r>
  </si>
  <si>
    <t>33.- ¿Qué cifra debería sustituir a la J en esta multiplicación cuyo resultado es correcto?</t>
  </si>
  <si>
    <r>
      <t>A.</t>
    </r>
    <r>
      <rPr>
        <sz val="11"/>
        <color theme="1"/>
        <rFont val="Calibri"/>
        <family val="2"/>
        <scheme val="minor"/>
      </rPr>
      <t>  3</t>
    </r>
  </si>
  <si>
    <r>
      <t>B.</t>
    </r>
    <r>
      <rPr>
        <sz val="11"/>
        <color rgb="FF0000FF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 4</t>
    </r>
  </si>
  <si>
    <r>
      <t>C.</t>
    </r>
    <r>
      <rPr>
        <sz val="11"/>
        <color theme="1"/>
        <rFont val="Calibri"/>
        <family val="2"/>
        <scheme val="minor"/>
      </rPr>
      <t>  7</t>
    </r>
  </si>
  <si>
    <r>
      <t>D.</t>
    </r>
    <r>
      <rPr>
        <sz val="11"/>
        <color theme="1"/>
        <rFont val="Calibri"/>
        <family val="2"/>
        <scheme val="minor"/>
      </rPr>
      <t>  9</t>
    </r>
  </si>
  <si>
    <t>34.- ¿Cuál es el resultado, redondeado al número entero más próximo, de la siguiente operación?</t>
  </si>
  <si>
    <r>
      <t>A.</t>
    </r>
    <r>
      <rPr>
        <sz val="11"/>
        <color theme="1"/>
        <rFont val="Calibri"/>
        <family val="2"/>
        <scheme val="minor"/>
      </rPr>
      <t>  20</t>
    </r>
  </si>
  <si>
    <r>
      <t>B</t>
    </r>
    <r>
      <rPr>
        <sz val="11"/>
        <color theme="1"/>
        <rFont val="Calibri"/>
        <family val="2"/>
        <scheme val="minor"/>
      </rPr>
      <t>.  15</t>
    </r>
  </si>
  <si>
    <r>
      <t>C.</t>
    </r>
    <r>
      <rPr>
        <sz val="11"/>
        <color theme="1"/>
        <rFont val="Calibri"/>
        <family val="2"/>
        <scheme val="minor"/>
      </rPr>
      <t>  10</t>
    </r>
  </si>
  <si>
    <r>
      <t>D.</t>
    </r>
    <r>
      <rPr>
        <sz val="11"/>
        <color theme="1"/>
        <rFont val="Calibri"/>
        <family val="2"/>
        <scheme val="minor"/>
      </rPr>
      <t>  5</t>
    </r>
  </si>
  <si>
    <r>
      <t>E.</t>
    </r>
    <r>
      <rPr>
        <sz val="11"/>
        <color theme="1"/>
        <rFont val="Calibri"/>
        <family val="2"/>
        <scheme val="minor"/>
      </rPr>
      <t>  Ninguna de ellas </t>
    </r>
  </si>
  <si>
    <t>35.- ¿Qué número debería sustituir a la H para que la proporción fuera correcta?</t>
  </si>
  <si>
    <r>
      <t>A.</t>
    </r>
    <r>
      <rPr>
        <sz val="11"/>
        <color theme="1"/>
        <rFont val="Calibri"/>
        <family val="2"/>
        <scheme val="minor"/>
      </rPr>
      <t>  0.03%</t>
    </r>
  </si>
  <si>
    <r>
      <t>B.</t>
    </r>
    <r>
      <rPr>
        <sz val="11"/>
        <color theme="1"/>
        <rFont val="Calibri"/>
        <family val="2"/>
        <scheme val="minor"/>
      </rPr>
      <t>  0.3%</t>
    </r>
  </si>
  <si>
    <r>
      <t>C.</t>
    </r>
    <r>
      <rPr>
        <sz val="11"/>
        <color theme="1"/>
        <rFont val="Calibri"/>
        <family val="2"/>
        <scheme val="minor"/>
      </rPr>
      <t>  3%</t>
    </r>
  </si>
  <si>
    <r>
      <t>D.</t>
    </r>
    <r>
      <rPr>
        <sz val="11"/>
        <color theme="1"/>
        <rFont val="Calibri"/>
        <family val="2"/>
        <scheme val="minor"/>
      </rPr>
      <t>  30%</t>
    </r>
  </si>
  <si>
    <t>36.-    2 x 100.000 + 8 x 1.000 + 9 x 10 =</t>
  </si>
  <si>
    <r>
      <t>A.</t>
    </r>
    <r>
      <rPr>
        <sz val="11"/>
        <color theme="1"/>
        <rFont val="Calibri"/>
        <family val="2"/>
        <scheme val="minor"/>
      </rPr>
      <t>  28.090</t>
    </r>
  </si>
  <si>
    <r>
      <t>B.</t>
    </r>
    <r>
      <rPr>
        <sz val="11"/>
        <color theme="1"/>
        <rFont val="Calibri"/>
        <family val="2"/>
        <scheme val="minor"/>
      </rPr>
      <t>  28.900</t>
    </r>
  </si>
  <si>
    <r>
      <t>C. </t>
    </r>
    <r>
      <rPr>
        <sz val="11"/>
        <color theme="1"/>
        <rFont val="Calibri"/>
        <family val="2"/>
        <scheme val="minor"/>
      </rPr>
      <t xml:space="preserve"> 190.000</t>
    </r>
  </si>
  <si>
    <r>
      <t>D.</t>
    </r>
    <r>
      <rPr>
        <sz val="11"/>
        <color theme="1"/>
        <rFont val="Calibri"/>
        <family val="2"/>
        <scheme val="minor"/>
      </rPr>
      <t>  208.090</t>
    </r>
  </si>
  <si>
    <t>37.-  Si  x = 10, entonces   - x =</t>
  </si>
  <si>
    <r>
      <t>A. </t>
    </r>
    <r>
      <rPr>
        <sz val="11"/>
        <color theme="1"/>
        <rFont val="Calibri"/>
        <family val="2"/>
        <scheme val="minor"/>
      </rPr>
      <t xml:space="preserve"> 50</t>
    </r>
  </si>
  <si>
    <r>
      <t>B. </t>
    </r>
    <r>
      <rPr>
        <sz val="11"/>
        <color theme="1"/>
        <rFont val="Calibri"/>
        <family val="2"/>
        <scheme val="minor"/>
      </rPr>
      <t xml:space="preserve"> 200</t>
    </r>
  </si>
  <si>
    <r>
      <t>C.</t>
    </r>
    <r>
      <rPr>
        <sz val="11"/>
        <color theme="1"/>
        <rFont val="Calibri"/>
        <family val="2"/>
        <scheme val="minor"/>
      </rPr>
      <t>  270</t>
    </r>
  </si>
  <si>
    <r>
      <t>D.</t>
    </r>
    <r>
      <rPr>
        <sz val="11"/>
        <color theme="1"/>
        <rFont val="Calibri"/>
        <family val="2"/>
        <scheme val="minor"/>
      </rPr>
      <t>  290</t>
    </r>
  </si>
  <si>
    <t>38.-     a = 1/2 bh</t>
  </si>
  <si>
    <t>             Si b = 6 y a = 14, entonces h =</t>
  </si>
  <si>
    <t>39.-  Si introduce el número 8, ¿cuántas veces pasará por el paso 4 para llegar al final?</t>
  </si>
  <si>
    <r>
      <t>A </t>
    </r>
    <r>
      <rPr>
        <sz val="11"/>
        <color theme="1"/>
        <rFont val="Calibri"/>
        <family val="2"/>
        <scheme val="minor"/>
      </rPr>
      <t xml:space="preserve"> 8</t>
    </r>
  </si>
  <si>
    <r>
      <t>B</t>
    </r>
    <r>
      <rPr>
        <sz val="11"/>
        <color theme="1"/>
        <rFont val="Calibri"/>
        <family val="2"/>
        <scheme val="minor"/>
      </rPr>
      <t>  4</t>
    </r>
  </si>
  <si>
    <r>
      <t>C</t>
    </r>
    <r>
      <rPr>
        <sz val="11"/>
        <color theme="1"/>
        <rFont val="Calibri"/>
        <family val="2"/>
        <scheme val="minor"/>
      </rPr>
      <t>  2</t>
    </r>
  </si>
  <si>
    <r>
      <t>D</t>
    </r>
    <r>
      <rPr>
        <sz val="11"/>
        <color theme="1"/>
        <rFont val="Calibri"/>
        <family val="2"/>
        <scheme val="minor"/>
      </rPr>
      <t>  1</t>
    </r>
  </si>
  <si>
    <r>
      <t>E </t>
    </r>
    <r>
      <rPr>
        <sz val="11"/>
        <color theme="1"/>
        <rFont val="Calibri"/>
        <family val="2"/>
        <scheme val="minor"/>
      </rPr>
      <t xml:space="preserve"> Ninguna de ellas</t>
    </r>
  </si>
  <si>
    <t>40.- Si introduce el número 3, ¿cuál será el número cuando llegue el final?</t>
  </si>
  <si>
    <r>
      <t>A</t>
    </r>
    <r>
      <rPr>
        <sz val="11"/>
        <color theme="1"/>
        <rFont val="Calibri"/>
        <family val="2"/>
        <scheme val="minor"/>
      </rPr>
      <t>  6</t>
    </r>
  </si>
  <si>
    <r>
      <t>B</t>
    </r>
    <r>
      <rPr>
        <sz val="11"/>
        <color theme="1"/>
        <rFont val="Calibri"/>
        <family val="2"/>
        <scheme val="minor"/>
      </rPr>
      <t>  5</t>
    </r>
  </si>
  <si>
    <r>
      <t>C</t>
    </r>
    <r>
      <rPr>
        <sz val="11"/>
        <color theme="1"/>
        <rFont val="Calibri"/>
        <family val="2"/>
        <scheme val="minor"/>
      </rPr>
      <t>  3</t>
    </r>
  </si>
  <si>
    <r>
      <t>D</t>
    </r>
    <r>
      <rPr>
        <sz val="11"/>
        <color theme="1"/>
        <rFont val="Calibri"/>
        <family val="2"/>
        <scheme val="minor"/>
      </rPr>
      <t>  2</t>
    </r>
  </si>
  <si>
    <r>
      <t>E</t>
    </r>
    <r>
      <rPr>
        <sz val="11"/>
        <color theme="1"/>
        <rFont val="Calibri"/>
        <family val="2"/>
        <scheme val="minor"/>
      </rPr>
      <t>  Ninguna de ellas</t>
    </r>
  </si>
  <si>
    <t>INVESTIGACIóN Y DESARROLLO EVALUAR</t>
  </si>
  <si>
    <t>ABIGAIL LOBATO</t>
  </si>
  <si>
    <t>F</t>
  </si>
  <si>
    <t>S</t>
  </si>
  <si>
    <t>ECUADOR</t>
  </si>
  <si>
    <t>PICHINCHA</t>
  </si>
  <si>
    <t>QUITO</t>
  </si>
  <si>
    <t>PRUEBAS SD2 OAV Y NUMERICO MAGOLA</t>
  </si>
  <si>
    <t>I + D</t>
  </si>
  <si>
    <t>kattylobato03@hotmail.com</t>
  </si>
  <si>
    <t>ALEJANDRO FRANCO CABERO MOLINELLI</t>
  </si>
  <si>
    <t>M</t>
  </si>
  <si>
    <t>C</t>
  </si>
  <si>
    <t>PERU</t>
  </si>
  <si>
    <t>LIMA PROVINCIAS</t>
  </si>
  <si>
    <t>LIMA</t>
  </si>
  <si>
    <t>alefcabero@gmail.com</t>
  </si>
  <si>
    <t>ALEXANDRA VEGA CORREA</t>
  </si>
  <si>
    <t>alexita_031009@hotmail.com</t>
  </si>
  <si>
    <t>ANDREA MARTINEZ</t>
  </si>
  <si>
    <t>gatitaand_22@hotmail.com</t>
  </si>
  <si>
    <t>ANDREA CAROLINA BURBANO TINOCO</t>
  </si>
  <si>
    <t>andrea.burbano@hotmail.com</t>
  </si>
  <si>
    <t>ANDRES RODRIGUEZ PAVEZ</t>
  </si>
  <si>
    <t>andresrodriguez774@hotmail.com</t>
  </si>
  <si>
    <t>ANITA ZARELA HOYOS MONTOYA</t>
  </si>
  <si>
    <t>TACNA</t>
  </si>
  <si>
    <t>xarela0101@gmail.com</t>
  </si>
  <si>
    <t>BERTHA ALICIA YUCRA FERNANDEZ</t>
  </si>
  <si>
    <t>bertix_15_16@hotmail.com</t>
  </si>
  <si>
    <t>CARMEN JHULIANA PEÑA ROBLES</t>
  </si>
  <si>
    <t>CHIMBORAZO</t>
  </si>
  <si>
    <t>RIOBAMBA</t>
  </si>
  <si>
    <t>jhulianar_cr1987@hotmail.com</t>
  </si>
  <si>
    <t>CAROL ROSELL VASQUEZ</t>
  </si>
  <si>
    <t>CAROLROSELL9@GMAIL.COM</t>
  </si>
  <si>
    <t>CHRISTIAN IGNACIO SANTACRUZ VALLADARES</t>
  </si>
  <si>
    <t>ESTUDIANTE UNIVERSITARIO</t>
  </si>
  <si>
    <t>csantacruz07@hotmail.es</t>
  </si>
  <si>
    <t>CHRISTIAN ROGER MORAN GUEVARA</t>
  </si>
  <si>
    <t>CALLAO</t>
  </si>
  <si>
    <t>christianmoran14@gmail.com</t>
  </si>
  <si>
    <t>CRISTIAN OMAR YANCHAPANTA TOAZA</t>
  </si>
  <si>
    <t>TUNGURAHUA</t>
  </si>
  <si>
    <t>AMBATO</t>
  </si>
  <si>
    <t>crishomi@yahoo.es</t>
  </si>
  <si>
    <t>SAN MARTÍN</t>
  </si>
  <si>
    <t>CUBAS SANCHEZ MARIA MARGARITA</t>
  </si>
  <si>
    <t>BELLAVISTA</t>
  </si>
  <si>
    <t>mariacubas_26@hotmail.com</t>
  </si>
  <si>
    <t>DALILA TIRADO CERCADO</t>
  </si>
  <si>
    <t>CAJAMARCA</t>
  </si>
  <si>
    <t>dalila.tirado@scotiabank.com.pe</t>
  </si>
  <si>
    <t>DIANA GABRIELA MEJIA RAMOS</t>
  </si>
  <si>
    <t>dianamejiazapata1@gmail.com</t>
  </si>
  <si>
    <t>DIEGO ALFONSO LOPEZ NEIRA</t>
  </si>
  <si>
    <t>X</t>
  </si>
  <si>
    <t>dialone_666@hotmail.com</t>
  </si>
  <si>
    <t>DIEGO ARMANDO SAENZ ROJAS</t>
  </si>
  <si>
    <t>diegosaenz.rojas@gmail.com</t>
  </si>
  <si>
    <t>DORIS FERNANDA ALVAREZ BALSECA</t>
  </si>
  <si>
    <t>BAÃ±OS</t>
  </si>
  <si>
    <t>doferchis@hotmail.com</t>
  </si>
  <si>
    <t>EDGAR POLAR PINTO</t>
  </si>
  <si>
    <t>AREQUIPA</t>
  </si>
  <si>
    <t>e_fiftty@hotmail.com</t>
  </si>
  <si>
    <t>EDGAR GARY RUGEL ARREAGA</t>
  </si>
  <si>
    <t>GUAYAS</t>
  </si>
  <si>
    <t>GUAYAQUIL</t>
  </si>
  <si>
    <t>gary_chino@hotmail.com</t>
  </si>
  <si>
    <t>EDITH TINCOPA USCATA</t>
  </si>
  <si>
    <t>ICA</t>
  </si>
  <si>
    <t>PISCO</t>
  </si>
  <si>
    <t>etu_86@hotmail.com</t>
  </si>
  <si>
    <t>EDUARDO ENRIQUE BALMACEDA MOSCOL</t>
  </si>
  <si>
    <t>PIURA</t>
  </si>
  <si>
    <t>E2BAL@HOTMAIL.COM</t>
  </si>
  <si>
    <t>EDWIN PEJERREY MINGUILLO</t>
  </si>
  <si>
    <t>edwinalexis_1@hotmail.com</t>
  </si>
  <si>
    <t>EDWIN LEZMER ABANTO GUILLEN</t>
  </si>
  <si>
    <t>edwnet2@hotmail.com</t>
  </si>
  <si>
    <t>ELCIRA CHUCHON TORRES</t>
  </si>
  <si>
    <t>echuchon@tailoy.com.pe</t>
  </si>
  <si>
    <t>ELISA ZAMBRANO</t>
  </si>
  <si>
    <t>elyneth_zambrano@yahoo.es</t>
  </si>
  <si>
    <t>EMILY CRISTINA CONDE MURGA</t>
  </si>
  <si>
    <t>U</t>
  </si>
  <si>
    <t>SAN VICENTE DE CAÃ±ETE</t>
  </si>
  <si>
    <t>condemurga@gmail.com</t>
  </si>
  <si>
    <t>ERICK ALEXANDER BAEZ VELASQUEZ</t>
  </si>
  <si>
    <t>erickbaezo_69@hotmail.com.ar</t>
  </si>
  <si>
    <t>FABIO JARA UGARTE</t>
  </si>
  <si>
    <t>fabiojara-@hotmail.com</t>
  </si>
  <si>
    <t>FABIOLA LIZETH RAMIREZ GUARDIA</t>
  </si>
  <si>
    <t>fabi_g18@hotmail.com</t>
  </si>
  <si>
    <t>FATIMA CAROLINA RIVAS QUIÑONES</t>
  </si>
  <si>
    <t>fatimarivasq@hotmail.com</t>
  </si>
  <si>
    <t>FERNANDO RODRIGO ROJAS MILLA</t>
  </si>
  <si>
    <t>frojasmill@gmail.com</t>
  </si>
  <si>
    <t>GEORGE MAURICIO CHALEN FLORES</t>
  </si>
  <si>
    <t>PLAYAS</t>
  </si>
  <si>
    <t>gmchalen1@hotmail.com</t>
  </si>
  <si>
    <t>GLORIA VIANEY BEST HERNANDEZ</t>
  </si>
  <si>
    <t>gloria_best_4@hotmail.com</t>
  </si>
  <si>
    <t>GUILLERMO EDWIN MANSILLA CARRIL</t>
  </si>
  <si>
    <t>wilige_11@hotmail.com</t>
  </si>
  <si>
    <t>GUILLERMO MIGUEL CORNEJO CARPIO</t>
  </si>
  <si>
    <t>CAMANÃ¡</t>
  </si>
  <si>
    <t>guillermocc9@hotmail.com</t>
  </si>
  <si>
    <t>HECTOR EDUARDO YUMISACA USCA</t>
  </si>
  <si>
    <t>hector_gye2013@hotmail.com</t>
  </si>
  <si>
    <t>HECTOR FELIPE VIDARTE RAMOS</t>
  </si>
  <si>
    <t>LAMBAYEQUE</t>
  </si>
  <si>
    <t>hefevira@hotmail.com</t>
  </si>
  <si>
    <t>HELEN ANTONELLA SALINAS MARTINEZ</t>
  </si>
  <si>
    <t>ANTONELLASM2023@GMAIL.COM</t>
  </si>
  <si>
    <t>HILDA MISHELL ESPINOZA SANTAMARIA</t>
  </si>
  <si>
    <t>mishelita1193@hotmail.com</t>
  </si>
  <si>
    <t>INGRID NATALIE CHAMBA INFANTE</t>
  </si>
  <si>
    <t>lucero15_125@hotmail.com</t>
  </si>
  <si>
    <t>JAMIL MORALES</t>
  </si>
  <si>
    <t>jamil97_@hotmail.com</t>
  </si>
  <si>
    <t>JANET VASQUEZ</t>
  </si>
  <si>
    <t>jfernanda_11@hotmail.com</t>
  </si>
  <si>
    <t>JENNIFER QUINTANILLA DE DIOS</t>
  </si>
  <si>
    <t>SUBTANJALLA</t>
  </si>
  <si>
    <t>arturo_mxx_2008@hotmail.com</t>
  </si>
  <si>
    <t>JENNY AOKI ROBLES</t>
  </si>
  <si>
    <t>jenny_aoki@hotmail.com</t>
  </si>
  <si>
    <t>JESSICA TATIANA COLCHA CENTENO</t>
  </si>
  <si>
    <t>jessicacolcha123@hotmail.com</t>
  </si>
  <si>
    <t>JESUS CHIPANA RAMOS</t>
  </si>
  <si>
    <t>SECUNDARIO</t>
  </si>
  <si>
    <t>moisesch231191@gmail.com</t>
  </si>
  <si>
    <t>JOAQUIN PINTO</t>
  </si>
  <si>
    <t>joaquinpintoferrand@yahoo.es</t>
  </si>
  <si>
    <t>JOHANNA YECELLA LOARTE SARANGO</t>
  </si>
  <si>
    <t>joha_jyls12@hotmail.com</t>
  </si>
  <si>
    <t>JOHNNY GIOVANNI RODRIGUEZ LUNA</t>
  </si>
  <si>
    <t>jhonnybeatle@hotmail.com</t>
  </si>
  <si>
    <t>JOSE POMAREDA</t>
  </si>
  <si>
    <t>josepomareda@gmail.com</t>
  </si>
  <si>
    <t>JOSE ANTONIO ZEGARRA CARRASCO</t>
  </si>
  <si>
    <t>zegarra-08@hotmail.com</t>
  </si>
  <si>
    <t>JOSÉ LUIS CARRERA LARA</t>
  </si>
  <si>
    <t>jolucarrera@hotmail.com</t>
  </si>
  <si>
    <t>JOSE LUIS ARTURO NEIRA LOPEZ</t>
  </si>
  <si>
    <t>CHINCHA ALTA</t>
  </si>
  <si>
    <t>POCHO_748@hotmail.com</t>
  </si>
  <si>
    <t>JOSUE ROGELIO ITUZACA IBARRA</t>
  </si>
  <si>
    <t>Josueltuzacalbarra@hotmail.com</t>
  </si>
  <si>
    <t>JUAN ANDRES ASENCIO OCHOA</t>
  </si>
  <si>
    <t>jaao311@hotmail.com</t>
  </si>
  <si>
    <t>JUAN JOSE CRUZ GONZALEZ</t>
  </si>
  <si>
    <t>LA LIBERTAD</t>
  </si>
  <si>
    <t>TRUJILLO</t>
  </si>
  <si>
    <t>jcruz@cajasullana.pe</t>
  </si>
  <si>
    <t>JUANA TITUAÑA</t>
  </si>
  <si>
    <t>joannapily18@hotmail.com</t>
  </si>
  <si>
    <t>KARINA ELIZABETH RODRIGUEZ MENESES</t>
  </si>
  <si>
    <t>karenina_1990@hotmail.com</t>
  </si>
  <si>
    <t>KARLA HERRERA CORTEZ</t>
  </si>
  <si>
    <t>MANABÍ</t>
  </si>
  <si>
    <t>PORTOVIEJO</t>
  </si>
  <si>
    <t>karlaheco@yahoo.com</t>
  </si>
  <si>
    <t>KATHERIN HUAMAN LUME</t>
  </si>
  <si>
    <t>IMPERIAL</t>
  </si>
  <si>
    <t>kathy_25_03@hotmail.com</t>
  </si>
  <si>
    <t>KATHERINE ROCIO RAMOS YUPANQUI</t>
  </si>
  <si>
    <t>kateramos98@gmail.com</t>
  </si>
  <si>
    <t>N</t>
  </si>
  <si>
    <t>KENYI ANTONIO MAURICIO GUERRA</t>
  </si>
  <si>
    <t>kenyi42@hotmail.com</t>
  </si>
  <si>
    <t>LAURA MARIBEL MONROY RIOS</t>
  </si>
  <si>
    <t>lmonroyrios@gmail.com</t>
  </si>
  <si>
    <t>LISSIE BERLIN SANDOVAL ABANTO</t>
  </si>
  <si>
    <t>sandoval_abanto@hotmail.com</t>
  </si>
  <si>
    <t>LUIS GRADOS</t>
  </si>
  <si>
    <t>luchograli_89@hotmail.com</t>
  </si>
  <si>
    <t>LUIS ALBERTO DIAZ DE LA CRUZ</t>
  </si>
  <si>
    <t>BARRANCA</t>
  </si>
  <si>
    <t>luisdi_68@hotmail.com</t>
  </si>
  <si>
    <t>ddl_02@hotmail.com</t>
  </si>
  <si>
    <t>LUIS ALBERTO MANAYAY ASENJO</t>
  </si>
  <si>
    <t>luismanayay@hotmail.com</t>
  </si>
  <si>
    <t>LUIS ROBERTO AROCA FIGUEROA</t>
  </si>
  <si>
    <t>JAÃ©N</t>
  </si>
  <si>
    <t>arokitadark@gmail.com</t>
  </si>
  <si>
    <t>MAGOLA ORDONEZ</t>
  </si>
  <si>
    <t>E</t>
  </si>
  <si>
    <t>SANGOLQUÃ­</t>
  </si>
  <si>
    <t>magolaordonez@gmail.com</t>
  </si>
  <si>
    <t>MARCO CASTILLO</t>
  </si>
  <si>
    <t>mcastellal@hotmail.com</t>
  </si>
  <si>
    <t>MARGARITA HAYUMI SATO RUIZ</t>
  </si>
  <si>
    <t>UCAYALI</t>
  </si>
  <si>
    <t>PUCALLPA</t>
  </si>
  <si>
    <t>hayumi_ssato_04@hotmail.com</t>
  </si>
  <si>
    <t>MARIA BEATRIZ SALAZAR VARGAS</t>
  </si>
  <si>
    <t>maribe1326@hotmail.com</t>
  </si>
  <si>
    <t>MARÍA BELÉN LOPEZ NORIEGA</t>
  </si>
  <si>
    <t>belencha_pricesa@hotmail.com</t>
  </si>
  <si>
    <t>MARIA CLAUDIA BARRAGAN HIDALGO</t>
  </si>
  <si>
    <t>claudia_8719@hotmail.com</t>
  </si>
  <si>
    <t>MARIA ELENA BARRIENTOS HUAMANI</t>
  </si>
  <si>
    <t>mari_ucv@hotmail.com</t>
  </si>
  <si>
    <t>MARIA ELENA HUAMANCHAHUA DE LA CRUZ</t>
  </si>
  <si>
    <t>mariahlc19@gmail.com</t>
  </si>
  <si>
    <t>MARISOL TATIANA DIAZ ORMEÑO</t>
  </si>
  <si>
    <t>tatito2687@hotmail.com</t>
  </si>
  <si>
    <t>MARLENE DEL ROCIO MENESES RIVERA</t>
  </si>
  <si>
    <t>marle-meneses@hotmail.com</t>
  </si>
  <si>
    <t>MARLON HUAYHUA PASMIÑO</t>
  </si>
  <si>
    <t>marlon_8891@hotmail.com</t>
  </si>
  <si>
    <t>MARY RUIZ MIÑAN</t>
  </si>
  <si>
    <t>isabelruiz0808@gmail.com</t>
  </si>
  <si>
    <t>MASSIEL ELIZABETH MAZZINI DOMINGUEZ</t>
  </si>
  <si>
    <t>massiel_jivae@hotmail.com</t>
  </si>
  <si>
    <t>MATIUS ANDRES CHUQUIMARCA SANTACRUZ</t>
  </si>
  <si>
    <t>jazzedithx@hotmail.com</t>
  </si>
  <si>
    <t>MIGUEL OLIVERA</t>
  </si>
  <si>
    <t>angel23_159@hotmail.com</t>
  </si>
  <si>
    <t>MIGUEL ANGEL PEREZ LLAQUE</t>
  </si>
  <si>
    <t>map.perez.06@gmail.com</t>
  </si>
  <si>
    <t>MOISES XAVIER BONILLA FREIRE</t>
  </si>
  <si>
    <t>rocioelizabeth@hotmail.es</t>
  </si>
  <si>
    <t>NELLY NABILA CANELO LONGOBARDI</t>
  </si>
  <si>
    <t>nabi_cl0320@hotmail.com</t>
  </si>
  <si>
    <t>PIERINA GONZALES-ORBEGOSO GASTAÑADUI</t>
  </si>
  <si>
    <t>pgonzaleso22@hotmail.com</t>
  </si>
  <si>
    <t>REYNALDO REY ROJAS</t>
  </si>
  <si>
    <t>reyjavi_09@hotmail.com</t>
  </si>
  <si>
    <t>RICARDO ALFREDO ASAN WU</t>
  </si>
  <si>
    <t>alfredoasan992@hotmail.com</t>
  </si>
  <si>
    <t>RICARDO JUAN VISSO ALARCON</t>
  </si>
  <si>
    <t>r.vissoal@hotmail.com</t>
  </si>
  <si>
    <t>RICARDO NICOLAS BARZOLA CISNEROS</t>
  </si>
  <si>
    <t>ricardo_hp3@hotmail.com</t>
  </si>
  <si>
    <t>SANDRA MELGAR RIOFRIO</t>
  </si>
  <si>
    <t>sandra.melgar91@gmail.com</t>
  </si>
  <si>
    <t>SEGUNDO ALVARO CASTREJON SANCHEZ</t>
  </si>
  <si>
    <t>ALVAROCASTREJON@HOTMAIL.COM</t>
  </si>
  <si>
    <t>SEGUNDO OIMER PEREZ GONZALES</t>
  </si>
  <si>
    <t>oimer_1987@hotmail.com</t>
  </si>
  <si>
    <t>SHIRLEY CERRON CASTRO</t>
  </si>
  <si>
    <t>amigas942@hotmail.com</t>
  </si>
  <si>
    <t>TANTALEAN SANGAMA GLORIA</t>
  </si>
  <si>
    <t>glo.02.91@hotmail.es</t>
  </si>
  <si>
    <t>VALERIA BRAVO PINEDA</t>
  </si>
  <si>
    <t>MANTA</t>
  </si>
  <si>
    <t>valeriabravo1990@gmail.com</t>
  </si>
  <si>
    <t>VICTOR DAVID CARREÑO TORRES</t>
  </si>
  <si>
    <t>davidcarreo_2@hotmail.com</t>
  </si>
  <si>
    <t>WALTER ARREAGA</t>
  </si>
  <si>
    <t>arreaga20m1@hotmail.com</t>
  </si>
  <si>
    <t>WILDER KLEVERT RODRIGUEZ ALVAREZ</t>
  </si>
  <si>
    <t>wilder.roal@gmail.com</t>
  </si>
  <si>
    <t>WILLIAM LUIS ARTEAGA ESCALANTE</t>
  </si>
  <si>
    <t>AMAZONAS</t>
  </si>
  <si>
    <t>BAGUA GRANDE</t>
  </si>
  <si>
    <t>arteagaw18@hotmail.com</t>
  </si>
  <si>
    <t>YESSENIA ESTEFANIA CASTILLO</t>
  </si>
  <si>
    <t>yessitefa123@gmail.com</t>
  </si>
  <si>
    <t>YULIANA ARLETT PAZ ESPINOZA</t>
  </si>
  <si>
    <t>iluy_jiji@hotmail.com</t>
  </si>
  <si>
    <t>ZAPATA PANDURO FRANK ROCKY</t>
  </si>
  <si>
    <t>JUANJUÃ­</t>
  </si>
  <si>
    <t>rockyzapata_67@hotmail.com</t>
  </si>
  <si>
    <t>Región</t>
  </si>
  <si>
    <t>SIERRA</t>
  </si>
  <si>
    <t>COSTA</t>
  </si>
  <si>
    <t>SELVA</t>
  </si>
  <si>
    <t>TERCER NIVEL</t>
  </si>
  <si>
    <t>CUARTO NIVEL</t>
  </si>
  <si>
    <t>IMPARES</t>
  </si>
  <si>
    <t>PARES</t>
  </si>
  <si>
    <t>ACIERTOS</t>
  </si>
  <si>
    <t>ERRORES</t>
  </si>
  <si>
    <t>OMISIONES</t>
  </si>
  <si>
    <t>TOTAL</t>
  </si>
  <si>
    <t>suma</t>
  </si>
  <si>
    <t>A</t>
  </si>
  <si>
    <t>B</t>
  </si>
  <si>
    <t>MEDIA</t>
  </si>
  <si>
    <t>FEMENINO</t>
  </si>
  <si>
    <t>MASCULINO</t>
  </si>
  <si>
    <t>NO CONTESTA</t>
  </si>
  <si>
    <t>MAX</t>
  </si>
  <si>
    <t>VACIAS</t>
  </si>
  <si>
    <t>MIN</t>
  </si>
  <si>
    <t>Li</t>
  </si>
  <si>
    <t>Ls</t>
  </si>
  <si>
    <t>ƒ</t>
  </si>
  <si>
    <t>media</t>
  </si>
  <si>
    <r>
      <t>S</t>
    </r>
    <r>
      <rPr>
        <vertAlign val="subscript"/>
        <sz val="16"/>
        <color theme="1"/>
        <rFont val="Calibri"/>
        <family val="2"/>
        <scheme val="minor"/>
      </rPr>
      <t>T</t>
    </r>
    <r>
      <rPr>
        <vertAlign val="superscript"/>
        <sz val="16"/>
        <color theme="1"/>
        <rFont val="Calibri"/>
        <family val="2"/>
        <scheme val="minor"/>
      </rPr>
      <t>2</t>
    </r>
  </si>
  <si>
    <t>PROCEDIMIENTO DE DOS MITADES</t>
  </si>
  <si>
    <t>r=</t>
  </si>
  <si>
    <t>Índice de correlación de Pearson</t>
  </si>
  <si>
    <t>R=</t>
  </si>
  <si>
    <t>Corrección Spearman Brawm</t>
  </si>
  <si>
    <r>
      <t>Σs</t>
    </r>
    <r>
      <rPr>
        <vertAlign val="subscript"/>
        <sz val="16"/>
        <color theme="1"/>
        <rFont val="Calibri"/>
        <family val="2"/>
      </rPr>
      <t>i</t>
    </r>
    <r>
      <rPr>
        <vertAlign val="superscript"/>
        <sz val="16"/>
        <color theme="1"/>
        <rFont val="Calibri"/>
        <family val="2"/>
      </rPr>
      <t>2</t>
    </r>
  </si>
  <si>
    <t>SECUNDARIA</t>
  </si>
  <si>
    <t>Suma</t>
  </si>
  <si>
    <t>n</t>
  </si>
  <si>
    <t>Promedio</t>
  </si>
  <si>
    <t>GLOBAL</t>
  </si>
  <si>
    <t>BAREMO</t>
  </si>
  <si>
    <t>NVTR</t>
  </si>
  <si>
    <t>ƒa</t>
  </si>
  <si>
    <t>ƒa%</t>
  </si>
  <si>
    <t>aprox.</t>
  </si>
  <si>
    <t>PROCEDIMIENTO ALPHA DE CROMBACH</t>
  </si>
  <si>
    <t>Confiabilidad media</t>
  </si>
  <si>
    <t>n=</t>
  </si>
  <si>
    <t>µ=</t>
  </si>
  <si>
    <t>σ=</t>
  </si>
  <si>
    <t>"C" de Gilford</t>
  </si>
  <si>
    <t xml:space="preserve">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</si>
</sst>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66FF"/>
      <name val="Calibri"/>
      <family val="2"/>
      <scheme val="minor"/>
    </font>
    <font>
      <b/>
      <sz val="11"/>
      <color rgb="FF3366FF"/>
      <name val="Calibri"/>
      <family val="2"/>
      <scheme val="minor"/>
    </font>
    <font>
      <b/>
      <sz val="11"/>
      <color rgb="FF888888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sz val="11"/>
      <name val="Times New Roman"/>
      <family val="1"/>
    </font>
    <font>
      <sz val="16"/>
      <color theme="1"/>
      <name val="Calibri"/>
      <family val="2"/>
    </font>
    <font>
      <vertAlign val="subscript"/>
      <sz val="16"/>
      <color theme="1"/>
      <name val="Calibri"/>
      <family val="2"/>
    </font>
    <font>
      <vertAlign val="superscript"/>
      <sz val="16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0E1CE"/>
        <bgColor indexed="64"/>
      </patternFill>
    </fill>
    <fill>
      <patternFill patternType="solid">
        <fgColor rgb="FFE4E7E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0" borderId="0" xfId="0" applyFont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6" borderId="0" xfId="0" applyFill="1"/>
    <xf numFmtId="0" fontId="0" fillId="0" borderId="1" xfId="0" applyBorder="1"/>
    <xf numFmtId="0" fontId="0" fillId="6" borderId="1" xfId="0" applyFill="1" applyBorder="1"/>
    <xf numFmtId="1" fontId="0" fillId="7" borderId="2" xfId="0" applyNumberFormat="1" applyFill="1" applyBorder="1"/>
    <xf numFmtId="0" fontId="0" fillId="2" borderId="0" xfId="0" applyFill="1" applyAlignment="1">
      <alignment horizontal="left" wrapText="1"/>
    </xf>
    <xf numFmtId="0" fontId="0" fillId="8" borderId="0" xfId="0" applyFill="1"/>
    <xf numFmtId="2" fontId="0" fillId="8" borderId="0" xfId="0" applyNumberFormat="1" applyFill="1"/>
    <xf numFmtId="0" fontId="0" fillId="7" borderId="0" xfId="0" applyFill="1"/>
    <xf numFmtId="0" fontId="0" fillId="9" borderId="0" xfId="0" applyFill="1"/>
    <xf numFmtId="0" fontId="0" fillId="10" borderId="1" xfId="0" applyFill="1" applyBorder="1"/>
    <xf numFmtId="0" fontId="0" fillId="11" borderId="1" xfId="0" applyFill="1" applyBorder="1"/>
    <xf numFmtId="2" fontId="0" fillId="7" borderId="0" xfId="0" applyNumberFormat="1" applyFill="1"/>
    <xf numFmtId="2" fontId="0" fillId="12" borderId="1" xfId="0" applyNumberFormat="1" applyFill="1" applyBorder="1"/>
    <xf numFmtId="0" fontId="0" fillId="12" borderId="1" xfId="0" applyFill="1" applyBorder="1"/>
    <xf numFmtId="2" fontId="0" fillId="7" borderId="1" xfId="0" applyNumberFormat="1" applyFill="1" applyBorder="1"/>
    <xf numFmtId="0" fontId="9" fillId="7" borderId="3" xfId="0" applyFont="1" applyFill="1" applyBorder="1"/>
    <xf numFmtId="0" fontId="12" fillId="11" borderId="0" xfId="0" applyFont="1" applyFill="1"/>
    <xf numFmtId="0" fontId="0" fillId="8" borderId="1" xfId="0" applyFill="1" applyBorder="1" applyAlignment="1">
      <alignment horizontal="right"/>
    </xf>
    <xf numFmtId="2" fontId="0" fillId="8" borderId="1" xfId="0" applyNumberFormat="1" applyFill="1" applyBorder="1"/>
    <xf numFmtId="0" fontId="13" fillId="7" borderId="1" xfId="0" applyFont="1" applyFill="1" applyBorder="1"/>
    <xf numFmtId="0" fontId="1" fillId="11" borderId="0" xfId="0" applyFont="1" applyFill="1" applyBorder="1"/>
    <xf numFmtId="2" fontId="0" fillId="0" borderId="1" xfId="0" applyNumberFormat="1" applyBorder="1"/>
    <xf numFmtId="0" fontId="16" fillId="0" borderId="0" xfId="0" applyFont="1"/>
    <xf numFmtId="15" fontId="0" fillId="0" borderId="0" xfId="0" applyNumberFormat="1" applyFont="1"/>
    <xf numFmtId="0" fontId="2" fillId="13" borderId="1" xfId="0" applyFont="1" applyFill="1" applyBorder="1" applyAlignment="1">
      <alignment horizontal="center"/>
    </xf>
    <xf numFmtId="0" fontId="0" fillId="14" borderId="1" xfId="0" applyFill="1" applyBorder="1"/>
    <xf numFmtId="2" fontId="0" fillId="14" borderId="1" xfId="0" applyNumberFormat="1" applyFill="1" applyBorder="1"/>
    <xf numFmtId="2" fontId="17" fillId="8" borderId="1" xfId="0" applyNumberFormat="1" applyFont="1" applyFill="1" applyBorder="1"/>
    <xf numFmtId="2" fontId="18" fillId="7" borderId="3" xfId="0" applyNumberFormat="1" applyFont="1" applyFill="1" applyBorder="1"/>
    <xf numFmtId="0" fontId="17" fillId="0" borderId="0" xfId="0" applyFont="1"/>
    <xf numFmtId="0" fontId="1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0" fillId="15" borderId="1" xfId="0" applyFill="1" applyBorder="1" applyAlignment="1">
      <alignment wrapText="1"/>
    </xf>
    <xf numFmtId="0" fontId="0" fillId="15" borderId="1" xfId="0" applyFill="1" applyBorder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Promedios</a:t>
            </a:r>
            <a:r>
              <a:rPr lang="es-EC" baseline="0"/>
              <a:t> segmentos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/>
          </c:dLbls>
          <c:cat>
            <c:strRef>
              <c:f>Hoja1!$BC$133:$BJ$133</c:f>
              <c:strCache>
                <c:ptCount val="8"/>
                <c:pt idx="0">
                  <c:v>FEMENINO</c:v>
                </c:pt>
                <c:pt idx="1">
                  <c:v>MASCULINO</c:v>
                </c:pt>
                <c:pt idx="2">
                  <c:v>SECUNDARIA</c:v>
                </c:pt>
                <c:pt idx="3">
                  <c:v>ESTUDIANTE UNIVERSITARIO</c:v>
                </c:pt>
                <c:pt idx="4">
                  <c:v>TERCER NIVEL</c:v>
                </c:pt>
                <c:pt idx="5">
                  <c:v>CUARTO NIVEL</c:v>
                </c:pt>
                <c:pt idx="6">
                  <c:v>PERU</c:v>
                </c:pt>
                <c:pt idx="7">
                  <c:v>ECUADOR</c:v>
                </c:pt>
              </c:strCache>
            </c:strRef>
          </c:cat>
          <c:val>
            <c:numRef>
              <c:f>Hoja1!$BC$136:$BJ$136</c:f>
              <c:numCache>
                <c:formatCode>0.00</c:formatCode>
                <c:ptCount val="8"/>
                <c:pt idx="0">
                  <c:v>19.20754716981132</c:v>
                </c:pt>
                <c:pt idx="1">
                  <c:v>23.092592592592592</c:v>
                </c:pt>
                <c:pt idx="2">
                  <c:v>17.899999999999999</c:v>
                </c:pt>
                <c:pt idx="3">
                  <c:v>21.76923076923077</c:v>
                </c:pt>
                <c:pt idx="4">
                  <c:v>20.029411764705884</c:v>
                </c:pt>
                <c:pt idx="5">
                  <c:v>24.818181818181817</c:v>
                </c:pt>
                <c:pt idx="6">
                  <c:v>22.157894736842106</c:v>
                </c:pt>
                <c:pt idx="7">
                  <c:v>18.741935483870968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Hoja1!$BC$133:$BJ$133</c:f>
              <c:strCache>
                <c:ptCount val="8"/>
                <c:pt idx="0">
                  <c:v>FEMENINO</c:v>
                </c:pt>
                <c:pt idx="1">
                  <c:v>MASCULINO</c:v>
                </c:pt>
                <c:pt idx="2">
                  <c:v>SECUNDARIA</c:v>
                </c:pt>
                <c:pt idx="3">
                  <c:v>ESTUDIANTE UNIVERSITARIO</c:v>
                </c:pt>
                <c:pt idx="4">
                  <c:v>TERCER NIVEL</c:v>
                </c:pt>
                <c:pt idx="5">
                  <c:v>CUARTO NIVEL</c:v>
                </c:pt>
                <c:pt idx="6">
                  <c:v>PERU</c:v>
                </c:pt>
                <c:pt idx="7">
                  <c:v>ECUADOR</c:v>
                </c:pt>
              </c:strCache>
            </c:strRef>
          </c:cat>
          <c:val>
            <c:numRef>
              <c:f>Hoja1!$BC$137:$BJ$137</c:f>
              <c:numCache>
                <c:formatCode>0.00</c:formatCode>
                <c:ptCount val="8"/>
                <c:pt idx="0">
                  <c:v>21.168224299065422</c:v>
                </c:pt>
                <c:pt idx="1">
                  <c:v>21.168224299065422</c:v>
                </c:pt>
                <c:pt idx="2">
                  <c:v>21.168224299065422</c:v>
                </c:pt>
                <c:pt idx="3">
                  <c:v>21.168224299065422</c:v>
                </c:pt>
                <c:pt idx="4">
                  <c:v>21.168224299065422</c:v>
                </c:pt>
                <c:pt idx="5">
                  <c:v>21.168224299065422</c:v>
                </c:pt>
                <c:pt idx="6">
                  <c:v>21.168224299065422</c:v>
                </c:pt>
                <c:pt idx="7">
                  <c:v>21.168224299065422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2320"/>
        <c:axId val="44127296"/>
      </c:lineChart>
      <c:catAx>
        <c:axId val="899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127296"/>
        <c:crosses val="autoZero"/>
        <c:auto val="1"/>
        <c:lblAlgn val="ctr"/>
        <c:lblOffset val="100"/>
        <c:noMultiLvlLbl val="0"/>
      </c:catAx>
      <c:valAx>
        <c:axId val="4412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9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00"/>
              <a:t>DISTRIBUICION DE ACIERTOS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620746521729001"/>
          <c:y val="0.187040508825286"/>
          <c:w val="0.86527220907202496"/>
          <c:h val="0.5961169944528490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'[1]BASE PARA BAREMO'!$BD$2463:$BD$2470</c:f>
              <c:numCache>
                <c:formatCode>General</c:formatCode>
                <c:ptCount val="8"/>
                <c:pt idx="0">
                  <c:v>48</c:v>
                </c:pt>
                <c:pt idx="1">
                  <c:v>42</c:v>
                </c:pt>
                <c:pt idx="2">
                  <c:v>36</c:v>
                </c:pt>
                <c:pt idx="3">
                  <c:v>30</c:v>
                </c:pt>
                <c:pt idx="4">
                  <c:v>24</c:v>
                </c:pt>
                <c:pt idx="5">
                  <c:v>18</c:v>
                </c:pt>
                <c:pt idx="6">
                  <c:v>12</c:v>
                </c:pt>
                <c:pt idx="7">
                  <c:v>6</c:v>
                </c:pt>
              </c:numCache>
            </c:numRef>
          </c:cat>
          <c:val>
            <c:numRef>
              <c:f>'[1]BASE PARA BAREMO'!$BE$2463:$BE$2470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516</c:v>
                </c:pt>
                <c:pt idx="3">
                  <c:v>1171</c:v>
                </c:pt>
                <c:pt idx="4">
                  <c:v>591</c:v>
                </c:pt>
                <c:pt idx="5">
                  <c:v>79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3856"/>
        <c:axId val="44129024"/>
      </c:lineChart>
      <c:catAx>
        <c:axId val="899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129024"/>
        <c:crosses val="autoZero"/>
        <c:auto val="1"/>
        <c:lblAlgn val="ctr"/>
        <c:lblOffset val="100"/>
        <c:noMultiLvlLbl val="0"/>
      </c:catAx>
      <c:valAx>
        <c:axId val="4412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9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13500000" algn="b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00"/>
              <a:t>DISTRIBUCIÓN DE EDADES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957868649318501E-2"/>
          <c:y val="0.35723837348950299"/>
          <c:w val="0.86369268897149898"/>
          <c:h val="0.38543197907249999"/>
        </c:manualLayout>
      </c:layout>
      <c:lineChart>
        <c:grouping val="standard"/>
        <c:varyColors val="0"/>
        <c:ser>
          <c:idx val="1"/>
          <c:order val="0"/>
          <c:cat>
            <c:numRef>
              <c:f>'[1]BASE PARA BAREMO'!$C$2441:$C$2450</c:f>
              <c:numCache>
                <c:formatCode>General</c:formatCode>
                <c:ptCount val="10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</c:numCache>
            </c:numRef>
          </c:cat>
          <c:val>
            <c:numRef>
              <c:f>'[1]BASE PARA BAREMO'!$D$2441:$D$2450</c:f>
              <c:numCache>
                <c:formatCode>General</c:formatCode>
                <c:ptCount val="10"/>
                <c:pt idx="0">
                  <c:v>9</c:v>
                </c:pt>
                <c:pt idx="1">
                  <c:v>26</c:v>
                </c:pt>
                <c:pt idx="2">
                  <c:v>72</c:v>
                </c:pt>
                <c:pt idx="3">
                  <c:v>99</c:v>
                </c:pt>
                <c:pt idx="4">
                  <c:v>124</c:v>
                </c:pt>
                <c:pt idx="5">
                  <c:v>242</c:v>
                </c:pt>
                <c:pt idx="6">
                  <c:v>434</c:v>
                </c:pt>
                <c:pt idx="7">
                  <c:v>663</c:v>
                </c:pt>
                <c:pt idx="8">
                  <c:v>653</c:v>
                </c:pt>
                <c:pt idx="9">
                  <c:v>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914368"/>
        <c:axId val="60878784"/>
      </c:lineChart>
      <c:catAx>
        <c:axId val="899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0878784"/>
        <c:crosses val="autoZero"/>
        <c:auto val="1"/>
        <c:lblAlgn val="ctr"/>
        <c:lblOffset val="100"/>
        <c:noMultiLvlLbl val="0"/>
      </c:catAx>
      <c:valAx>
        <c:axId val="608787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8991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00"/>
              <a:t>DISTRIBUCIÓN DE ESCOLARIDAD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/>
          </c:dLbls>
          <c:cat>
            <c:strRef>
              <c:f>'[1]BASE PARA BAREMO'!$BF$2437:$BI$2437</c:f>
              <c:strCache>
                <c:ptCount val="4"/>
                <c:pt idx="0">
                  <c:v>SECUNDARIA</c:v>
                </c:pt>
                <c:pt idx="1">
                  <c:v>ESTUDIANTE UNIVERSITARIO</c:v>
                </c:pt>
                <c:pt idx="2">
                  <c:v>TERCER NIVEL</c:v>
                </c:pt>
                <c:pt idx="3">
                  <c:v>CUARTO NIVEL</c:v>
                </c:pt>
              </c:strCache>
            </c:strRef>
          </c:cat>
          <c:val>
            <c:numRef>
              <c:f>'[1]BASE PARA BAREMO'!$BF$2439:$BI$2439</c:f>
              <c:numCache>
                <c:formatCode>General</c:formatCode>
                <c:ptCount val="4"/>
                <c:pt idx="0">
                  <c:v>182</c:v>
                </c:pt>
                <c:pt idx="1">
                  <c:v>1268</c:v>
                </c:pt>
                <c:pt idx="2">
                  <c:v>528</c:v>
                </c:pt>
                <c:pt idx="3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9914880"/>
        <c:axId val="60881664"/>
        <c:axId val="0"/>
      </c:bar3DChart>
      <c:catAx>
        <c:axId val="899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0881664"/>
        <c:crosses val="autoZero"/>
        <c:auto val="1"/>
        <c:lblAlgn val="ctr"/>
        <c:lblOffset val="100"/>
        <c:noMultiLvlLbl val="0"/>
      </c:catAx>
      <c:valAx>
        <c:axId val="6088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91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="1"/>
              <a:t>DISTRIBUCIÓN DE GENERO</a:t>
            </a:r>
          </a:p>
        </c:rich>
      </c:tx>
      <c:layout>
        <c:manualLayout>
          <c:xMode val="edge"/>
          <c:yMode val="edge"/>
          <c:x val="0.24027409630726901"/>
          <c:y val="5.6497175141242903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007791994750701"/>
          <c:y val="0.24614359228718499"/>
          <c:w val="0.789951204960474"/>
          <c:h val="0.439675363672761"/>
        </c:manualLayout>
      </c:layout>
      <c:pie3DChart>
        <c:varyColors val="1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tx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2.3638991824133201E-2"/>
                  <c:y val="-9.60929743332644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/>
            </c:dLbl>
            <c:dLbl>
              <c:idx val="1"/>
              <c:layout>
                <c:manualLayout>
                  <c:x val="2.1449841924432601E-2"/>
                  <c:y val="-5.7158364452681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/>
          </c:dLbls>
          <c:cat>
            <c:strRef>
              <c:f>'[1]BASE PARA BAREMO'!$BD$2437:$BE$2437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'[1]BASE PARA BAREMO'!$BD$2439:$BE$2439</c:f>
              <c:numCache>
                <c:formatCode>General</c:formatCode>
                <c:ptCount val="2"/>
                <c:pt idx="0">
                  <c:v>1216</c:v>
                </c:pt>
                <c:pt idx="1">
                  <c:v>1205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63500" dist="50800" dir="18900000">
        <a:prstClr val="black">
          <a:alpha val="50000"/>
        </a:prstClr>
      </a:innerShdw>
    </a:effectLst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00" b="1"/>
              <a:t>DISTRIBUCIÓN</a:t>
            </a:r>
            <a:r>
              <a:rPr lang="es-EC" sz="1000" b="1" baseline="0"/>
              <a:t> DE PAISES</a:t>
            </a:r>
            <a:endParaRPr lang="es-EC" sz="10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875688877259"/>
          <c:y val="0.17230850175986101"/>
          <c:w val="0.84312433869543402"/>
          <c:h val="0.5517531789108890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/>
          </c:dLbls>
          <c:cat>
            <c:strRef>
              <c:f>'[1]BASE PARA BAREMO'!$BJ$2437:$BM$2437</c:f>
              <c:strCache>
                <c:ptCount val="4"/>
                <c:pt idx="0">
                  <c:v>PERU</c:v>
                </c:pt>
                <c:pt idx="1">
                  <c:v>ECUADOR</c:v>
                </c:pt>
                <c:pt idx="2">
                  <c:v>CHILE</c:v>
                </c:pt>
                <c:pt idx="3">
                  <c:v>BOLIVIA</c:v>
                </c:pt>
              </c:strCache>
            </c:strRef>
          </c:cat>
          <c:val>
            <c:numRef>
              <c:f>'[1]BASE PARA BAREMO'!$BJ$2439:$BM$2439</c:f>
              <c:numCache>
                <c:formatCode>General</c:formatCode>
                <c:ptCount val="4"/>
                <c:pt idx="0">
                  <c:v>1346</c:v>
                </c:pt>
                <c:pt idx="1">
                  <c:v>867</c:v>
                </c:pt>
                <c:pt idx="2">
                  <c:v>35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605888"/>
        <c:axId val="61023936"/>
        <c:axId val="0"/>
      </c:bar3DChart>
      <c:catAx>
        <c:axId val="936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1023936"/>
        <c:crosses val="autoZero"/>
        <c:auto val="1"/>
        <c:lblAlgn val="ctr"/>
        <c:lblOffset val="100"/>
        <c:noMultiLvlLbl val="0"/>
      </c:catAx>
      <c:valAx>
        <c:axId val="610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36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21" Type="http://schemas.openxmlformats.org/officeDocument/2006/relationships/chart" Target="../charts/chart2.xml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5" Type="http://schemas.openxmlformats.org/officeDocument/2006/relationships/chart" Target="../charts/chart6.xml"/><Relationship Id="rId2" Type="http://schemas.openxmlformats.org/officeDocument/2006/relationships/image" Target="../media/image3.jpeg"/><Relationship Id="rId16" Type="http://schemas.openxmlformats.org/officeDocument/2006/relationships/image" Target="../media/image17.png"/><Relationship Id="rId20" Type="http://schemas.openxmlformats.org/officeDocument/2006/relationships/chart" Target="../charts/chart1.xml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chart" Target="../charts/chart5.xml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chart" Target="../charts/chart4.xml"/><Relationship Id="rId10" Type="http://schemas.openxmlformats.org/officeDocument/2006/relationships/image" Target="../media/image11.jpe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</xdr:row>
      <xdr:rowOff>0</xdr:rowOff>
    </xdr:from>
    <xdr:to>
      <xdr:col>19</xdr:col>
      <xdr:colOff>752475</xdr:colOff>
      <xdr:row>6</xdr:row>
      <xdr:rowOff>28575</xdr:rowOff>
    </xdr:to>
    <xdr:pic>
      <xdr:nvPicPr>
        <xdr:cNvPr id="116" name="115 Imagen" descr="http://admin.evaluar.com/evaluar_upload/grafcms/Arch_113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3048000"/>
          <a:ext cx="7524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</xdr:row>
      <xdr:rowOff>0</xdr:rowOff>
    </xdr:from>
    <xdr:to>
      <xdr:col>21</xdr:col>
      <xdr:colOff>123825</xdr:colOff>
      <xdr:row>7</xdr:row>
      <xdr:rowOff>19050</xdr:rowOff>
    </xdr:to>
    <xdr:pic>
      <xdr:nvPicPr>
        <xdr:cNvPr id="117" name="116 Imagen" descr="http://admin.evaluar.com/evaluar_upload/grafcms/Arch_113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3048000"/>
          <a:ext cx="8858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</xdr:row>
      <xdr:rowOff>0</xdr:rowOff>
    </xdr:from>
    <xdr:to>
      <xdr:col>25</xdr:col>
      <xdr:colOff>752475</xdr:colOff>
      <xdr:row>6</xdr:row>
      <xdr:rowOff>28575</xdr:rowOff>
    </xdr:to>
    <xdr:pic>
      <xdr:nvPicPr>
        <xdr:cNvPr id="118" name="117 Imagen" descr="http://admin.evaluar.com/evaluar_upload/grafcms/Arch_1136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0" y="3048000"/>
          <a:ext cx="7524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476250</xdr:colOff>
      <xdr:row>12</xdr:row>
      <xdr:rowOff>19050</xdr:rowOff>
    </xdr:to>
    <xdr:sp macro="" textlink="">
      <xdr:nvSpPr>
        <xdr:cNvPr id="1142" name="AutoShape 118" descr="data:image/png;base64,iVBORw0KGgoAAAANSUhEUgAAADcAAAA8CAIAAABNfrXSAAAAt0lEQVRoge3YwQ3DIBBEUeragqhnq6GZLYYcEssoysGRP/Ii5heAngTiMKWvUHkacCkpuUBlq+XIPLhz+57K2rjjxqTkmvMuae1d5UEbXeEGO/dQ/irc4K+IU4bbrO9yO+XMpOSSkktKLim5pOT6Vpbn+kOZMym5pOSSkktKLim5pOTaUdnqhPmlb6gMN3OvUt7uM622zMpwe2/UmZXDwlpK2pV1DeVZ5hs/kzJ7UnJJySUl1xrKF+0UdgsGBOXCAAAAAElFTkSuQmCC"/>
        <xdr:cNvSpPr>
          <a:spLocks noChangeAspect="1" noChangeArrowheads="1"/>
        </xdr:cNvSpPr>
      </xdr:nvSpPr>
      <xdr:spPr bwMode="auto">
        <a:xfrm>
          <a:off x="19050000" y="5524500"/>
          <a:ext cx="4762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5</xdr:row>
      <xdr:rowOff>0</xdr:rowOff>
    </xdr:from>
    <xdr:to>
      <xdr:col>27</xdr:col>
      <xdr:colOff>523875</xdr:colOff>
      <xdr:row>7</xdr:row>
      <xdr:rowOff>123825</xdr:rowOff>
    </xdr:to>
    <xdr:sp macro="" textlink="">
      <xdr:nvSpPr>
        <xdr:cNvPr id="1143" name="AutoShape 119" descr="data:image/png;base64,iVBORw0KGgoAAAANSUhEUgAAACwAAAAyCAIAAACoOq69AAAA30lEQVRYhe2XwRGEIAxFU1cK+vWkmjSTYtjDiro6A0xwFNy8qwM8SQKB0gDQ0wIphcRGSGSmkFAQi/nmVtAX6NwSJkzEzD4JE17WVtQsajth4pRYUVQneL2ECTelxA078WRODJGYV0msdd4S18LwrpwYQuI2XiChYLHeEg6JWSToxPYtXwoH9jal4e0STfxFOEJiMIldDfjXMeGuC8wEvf9oAoBDQsFi9b5qBgnuyUsFNLV0mG0l6nmPHq+XosjgEj89u/+g6AvHJWfV0nG73x1DSNxISGRCIhMSmZDIfAACQVrMvWjEQwAAAABJRU5ErkJggg=="/>
        <xdr:cNvSpPr>
          <a:spLocks noChangeAspect="1" noChangeArrowheads="1"/>
        </xdr:cNvSpPr>
      </xdr:nvSpPr>
      <xdr:spPr bwMode="auto">
        <a:xfrm>
          <a:off x="19812000" y="4381500"/>
          <a:ext cx="5238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9</xdr:row>
      <xdr:rowOff>0</xdr:rowOff>
    </xdr:from>
    <xdr:to>
      <xdr:col>27</xdr:col>
      <xdr:colOff>485775</xdr:colOff>
      <xdr:row>12</xdr:row>
      <xdr:rowOff>47625</xdr:rowOff>
    </xdr:to>
    <xdr:sp macro="" textlink="">
      <xdr:nvSpPr>
        <xdr:cNvPr id="1144" name="AutoShape 120" descr="data:image/png;base64,iVBORw0KGgoAAAANSUhEUgAAACcAAAA3CAIAAAAAF8T5AAAA3klEQVRYhe3W0RGDIAwG4MyVgZgn07BMhmkfWpCrGELoYdrL/+Sdxk8JIvC4IxBqqKH+rpoTAAAAElvuV8ohZecqE740JpTrumHCd1FOYrkH9UhOxiFWVfdVu8mE47b6UQc9UWWyr/VypjT9usbZVL+28SD1o/tcXai7Eqo/NSckXlkuQ92twinHubKsf6TlpXJBVeVPRjjUHaryX3X5SL3JPVDVm4FLs2DNoVO1qbd0rm7iR0/tRNVtaCV4Yd9k6uvqCG9VvzqHJ951bZFofocTq8Rd6p6EGmqoocp5AkZDnez/36wqAAAAAElFTkSuQmCC"/>
        <xdr:cNvSpPr>
          <a:spLocks noChangeAspect="1" noChangeArrowheads="1"/>
        </xdr:cNvSpPr>
      </xdr:nvSpPr>
      <xdr:spPr bwMode="auto">
        <a:xfrm>
          <a:off x="19812000" y="5524500"/>
          <a:ext cx="4857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13</xdr:row>
      <xdr:rowOff>0</xdr:rowOff>
    </xdr:from>
    <xdr:to>
      <xdr:col>27</xdr:col>
      <xdr:colOff>504825</xdr:colOff>
      <xdr:row>15</xdr:row>
      <xdr:rowOff>190500</xdr:rowOff>
    </xdr:to>
    <xdr:sp macro="" textlink="">
      <xdr:nvSpPr>
        <xdr:cNvPr id="1145" name="AutoShape 121" descr="data:image/png;base64,iVBORw0KGgoAAAANSUhEUgAAACoAAAA8CAIAAACfLr+KAAAA4UlEQVRYhe3X0Q2EIAwG4M7VgZin07BMh/EejkPQA6UkB5x/30ysn6lNLbQNDQIPHjx48OC9oxAs2iN4V3lCgU9yqun1UGEiZl6NV+GEd96knx61Cr+FyhH12Ub+2cXPO/9pfGy8vqm3j85CC88688GvwXtn7k7w4N8XN2K/OxmMMdL3qOV+5Y3xJ8UHP54/bPafn7bFiD/8wsYyF386l8RVSYVbly4VDhnFhW0uPiez6Giwcupd3ohfHZVW4HtX/c5vP5KPqSqurf6Gzj+eS9Lr9hJcTZ3Z+B8HePDgn8e/AO6Tx3ZdFqDVAAAAAElFTkSuQmCC"/>
        <xdr:cNvSpPr>
          <a:spLocks noChangeAspect="1" noChangeArrowheads="1"/>
        </xdr:cNvSpPr>
      </xdr:nvSpPr>
      <xdr:spPr bwMode="auto">
        <a:xfrm>
          <a:off x="19812000" y="6858000"/>
          <a:ext cx="504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27</xdr:col>
      <xdr:colOff>0</xdr:colOff>
      <xdr:row>17</xdr:row>
      <xdr:rowOff>0</xdr:rowOff>
    </xdr:from>
    <xdr:to>
      <xdr:col>27</xdr:col>
      <xdr:colOff>419100</xdr:colOff>
      <xdr:row>17</xdr:row>
      <xdr:rowOff>438150</xdr:rowOff>
    </xdr:to>
    <xdr:sp macro="" textlink="">
      <xdr:nvSpPr>
        <xdr:cNvPr id="1146" name="AutoShape 122" descr="data:image/png;base64,iVBORw0KGgoAAAANSUhEUgAAACEAAAAyCAIAAABdxCUNAAAAwklEQVRYhe3XwRGEIAwFUOpKQb8eqkkzFIMXF+IqzIIScDb/bHggSEYXx8eZ8b9G8OT2kA8dIzFKhcoGuoZO8yOikcYHWsOgW9vxi5FS3rs3GMETeLxx4/NguJR9qpOMkWkxGH3H2owlDXdKfkQc6xSJ1Wq112HGcka+1/ob4cWFKAzRNfoaSPAAaLohuhjjesm1MMiHUqGmEfOd0QxEBrgyuQfW8X2fnYo1jeO5an9dtcJH/w0Ku6lqDIwZZpgx19gAbe7juyH7BMIAAAAASUVORK5CYII="/>
        <xdr:cNvSpPr>
          <a:spLocks noChangeAspect="1" noChangeArrowheads="1"/>
        </xdr:cNvSpPr>
      </xdr:nvSpPr>
      <xdr:spPr bwMode="auto">
        <a:xfrm>
          <a:off x="19812000" y="8572500"/>
          <a:ext cx="419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28</xdr:col>
      <xdr:colOff>0</xdr:colOff>
      <xdr:row>3</xdr:row>
      <xdr:rowOff>0</xdr:rowOff>
    </xdr:from>
    <xdr:to>
      <xdr:col>28</xdr:col>
      <xdr:colOff>752475</xdr:colOff>
      <xdr:row>8</xdr:row>
      <xdr:rowOff>95250</xdr:rowOff>
    </xdr:to>
    <xdr:pic>
      <xdr:nvPicPr>
        <xdr:cNvPr id="124" name="123 Imagen" descr="http://admin.evaluar.com/evaluar_upload/grafcms/Arch_1137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0" y="3810000"/>
          <a:ext cx="7524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2</xdr:row>
      <xdr:rowOff>0</xdr:rowOff>
    </xdr:from>
    <xdr:to>
      <xdr:col>29</xdr:col>
      <xdr:colOff>304800</xdr:colOff>
      <xdr:row>4</xdr:row>
      <xdr:rowOff>19050</xdr:rowOff>
    </xdr:to>
    <xdr:sp macro="" textlink="">
      <xdr:nvSpPr>
        <xdr:cNvPr id="1148" name="AutoShape 124" descr="data:image/png;base64,iVBORw0KGgoAAAANSUhEUgAAAMsAAAAeCAIAAAANan34AAACaUlEQVR4nO2bXY7DIAyEORcH4jychsMs7VmyDyT8Q2MTp1U01j60pMrnYQdjIkVtWfy93tvtAeizoWp04bYA9NlQOAxQWSgcBqgsFA4DVBaaHKYQiOsi+erv9Q5/304J8ahIvqpq2D1VNA9AHwatjASHAXo9EQ4DVJa45DD2xjy54aIkRgAqSkQNI0OxlkhEvsOcUcq4yxO69oaXQ6mqRzf/faUxvNXHetHWk4lsh3mr01SHJAp+llf6j3QHy4RoCkI4w54CIrSjuuWGdOapcJQmmWo6i5dCN2eiEnpRWXGYM/scOqOUts7qfE7DoC8/dgfrhCj51yheXaVAo+rNl4LLnxgzuMiCDlOhal2Gkpkkh5Ur01vdlKw0UGRyrPvuYJMQIf0+mFPJxxdHqkegoGtov3PQE/GZIAAd1IU5kVTDkqzGIIXiUv7+rTvYJkRIP0RhXE4RO9MP1Kq91UrrZss/fiDuMF4TzIbGfoAxt7RdMk6xMxVs4rB9vXcH24RoCo5bxX5I90rjPD5CO6rz1eytVtFXmQEFHcY8ZS05jHWqo/dhO6reI79Zw4qQqGE91c2OHzrRvJbJOYy1Q65Bm4pynkjt9MMsZ+eLNP6dPqwIqU6/Ud1ZULY96U18sKCU/5ho/XjBIJLPkvtRqZbY7oH5hhI+dgfrhLhaNk4jehraqM70drCCNSzuyYxYgnKrJv1phTNlx1c/pclO881C7g6WCZFFrDwQPA+tVc+f7ck5jLmK1qA3O0wyAH0YFA4DVJwIhwEqS4TDAJUlzhyGQFwSyVd4EwQhEZ03QbYfeLcO0OdB4TBAZaH//VRDxyIyvjUAAAAASUVORK5CYII="/>
        <xdr:cNvSpPr>
          <a:spLocks noChangeAspect="1" noChangeArrowheads="1"/>
        </xdr:cNvSpPr>
      </xdr:nvSpPr>
      <xdr:spPr bwMode="auto">
        <a:xfrm>
          <a:off x="2133600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29</xdr:col>
      <xdr:colOff>0</xdr:colOff>
      <xdr:row>7</xdr:row>
      <xdr:rowOff>0</xdr:rowOff>
    </xdr:from>
    <xdr:to>
      <xdr:col>29</xdr:col>
      <xdr:colOff>304800</xdr:colOff>
      <xdr:row>9</xdr:row>
      <xdr:rowOff>19050</xdr:rowOff>
    </xdr:to>
    <xdr:sp macro="" textlink="">
      <xdr:nvSpPr>
        <xdr:cNvPr id="1149" name="AutoShape 125" descr="data:image/png;base64,iVBORw0KGgoAAAANSUhEUgAAABkAAAARCAIAAACn2JBZAAAApElEQVQ4jdWTyxWFQAhDqSsFpR6qoRmK8S2cT9CZt/C4keUYLuGjHe+FfYplz2LJCpoxXvGVjoZKRy9a2PIOz3+sYFMEu1KdpkMIV19BrZCOm1TyR6Vtj1M8OyxOOyAdBqxanz0ORFAEp2PNEew5tvFF5tVgqw41q+y4jM6qHp5z3jcYPC/pW9YRNJDQqro7uZO5hu1NBOs05Yx0d5ur+9a//Sx+RrwILcRkMgcAAAAASUVORK5CYII="/>
        <xdr:cNvSpPr>
          <a:spLocks noChangeAspect="1" noChangeArrowheads="1"/>
        </xdr:cNvSpPr>
      </xdr:nvSpPr>
      <xdr:spPr bwMode="auto">
        <a:xfrm>
          <a:off x="213360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29</xdr:col>
      <xdr:colOff>0</xdr:colOff>
      <xdr:row>10</xdr:row>
      <xdr:rowOff>0</xdr:rowOff>
    </xdr:from>
    <xdr:to>
      <xdr:col>29</xdr:col>
      <xdr:colOff>304800</xdr:colOff>
      <xdr:row>12</xdr:row>
      <xdr:rowOff>19050</xdr:rowOff>
    </xdr:to>
    <xdr:sp macro="" textlink="">
      <xdr:nvSpPr>
        <xdr:cNvPr id="1150" name="AutoShape 126" descr="data:image/png;base64,iVBORw0KGgoAAAANSUhEUgAAABwAAAAOCAIAAACzcetTAAAAn0lEQVQ4jb2Tyw3EMAgFqesV9OqhGpqhmM3BIhiHOFqtNpxsCw+DP/L5Q8h7UKMITb6PDdQVQqs1RKBe5nXt0dQ4ZxsFJGLJmKzR0Q20qrgimcPaNaA5upa/mNZtUT7GE6rY9arZ/skyRl7ii18eqQDYQgNxNr8ad5fyZBpnaZz6XGMBby8qc0CiSWtN53dwDx1yDXOGumL/Sl/9pj/GAXp6omONmi1vAAAAAElFTkSuQmCC"/>
        <xdr:cNvSpPr>
          <a:spLocks noChangeAspect="1" noChangeArrowheads="1"/>
        </xdr:cNvSpPr>
      </xdr:nvSpPr>
      <xdr:spPr bwMode="auto">
        <a:xfrm>
          <a:off x="21336000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</xdr:row>
      <xdr:rowOff>0</xdr:rowOff>
    </xdr:from>
    <xdr:to>
      <xdr:col>32</xdr:col>
      <xdr:colOff>47625</xdr:colOff>
      <xdr:row>7</xdr:row>
      <xdr:rowOff>95250</xdr:rowOff>
    </xdr:to>
    <xdr:pic>
      <xdr:nvPicPr>
        <xdr:cNvPr id="128" name="127 Imagen" descr="http://admin.evaluar.com/evaluar_upload/grafcms/Arch_1138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0" y="304800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0</xdr:colOff>
      <xdr:row>1</xdr:row>
      <xdr:rowOff>0</xdr:rowOff>
    </xdr:from>
    <xdr:to>
      <xdr:col>33</xdr:col>
      <xdr:colOff>76200</xdr:colOff>
      <xdr:row>5</xdr:row>
      <xdr:rowOff>104775</xdr:rowOff>
    </xdr:to>
    <xdr:pic>
      <xdr:nvPicPr>
        <xdr:cNvPr id="129" name="128 Imagen" descr="http://admin.evaluar.com/evaluar_upload/grafcms/Arch_1139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0" y="2095500"/>
          <a:ext cx="8382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257175</xdr:colOff>
      <xdr:row>10</xdr:row>
      <xdr:rowOff>57150</xdr:rowOff>
    </xdr:to>
    <xdr:sp macro="" textlink="">
      <xdr:nvSpPr>
        <xdr:cNvPr id="1153" name="AutoShape 129" descr="data:image/png;base64,iVBORw0KGgoAAAANSUhEUgAAABcAAAAnCAIAAABrMkRaAAAAp0lEQVRIie2WwQ2FMAxDM5cH8jyZJstkGP6lKkFAoIj2C4RvreSnpEqsynSHZPvaKFAvB1dI0Xz5IIorRABECrfNR7W4dqAgb2ggpWrx5n+huILWTDFKFe3MuPSjXNBHGUmRExpVy0fJKa6QkgdhP9u20ZVkSJUL+XITxQj16o29zcAjipG2NMTYGkkJ8bg27TXUiZI4jDv9ZD+PWIkxGbmslia9j/IDT5RArr2a+5cAAAAASUVORK5CYII="/>
        <xdr:cNvSpPr>
          <a:spLocks noChangeAspect="1" noChangeArrowheads="1"/>
        </xdr:cNvSpPr>
      </xdr:nvSpPr>
      <xdr:spPr bwMode="auto">
        <a:xfrm>
          <a:off x="23622000" y="5143500"/>
          <a:ext cx="2571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32</xdr:col>
      <xdr:colOff>0</xdr:colOff>
      <xdr:row>11</xdr:row>
      <xdr:rowOff>0</xdr:rowOff>
    </xdr:from>
    <xdr:to>
      <xdr:col>32</xdr:col>
      <xdr:colOff>209550</xdr:colOff>
      <xdr:row>13</xdr:row>
      <xdr:rowOff>133350</xdr:rowOff>
    </xdr:to>
    <xdr:sp macro="" textlink="">
      <xdr:nvSpPr>
        <xdr:cNvPr id="1154" name="AutoShape 130" descr="data:image/png;base64,iVBORw0KGgoAAAANSUhEUgAAABAAAAApCAIAAACz5D5TAAAAc0lEQVQ4jWP4TyJgoLeG2xOsGKDAasJtojSkYVc3kBqs8HsBZyhtS8OhhUINtydYpW0jUQOBaKB/0hj6GhgwwIA7iT4atqVB/QtNhfg1oKRW7Doo1IDkMKKTNyxL4PACFTTA3UQrTxOKBso1EASjGmiiAQBmNyocpeWKggAAAABJRU5ErkJggg=="/>
        <xdr:cNvSpPr>
          <a:spLocks noChangeAspect="1" noChangeArrowheads="1"/>
        </xdr:cNvSpPr>
      </xdr:nvSpPr>
      <xdr:spPr bwMode="auto">
        <a:xfrm>
          <a:off x="23622000" y="6286500"/>
          <a:ext cx="2095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32</xdr:col>
      <xdr:colOff>0</xdr:colOff>
      <xdr:row>15</xdr:row>
      <xdr:rowOff>0</xdr:rowOff>
    </xdr:from>
    <xdr:to>
      <xdr:col>32</xdr:col>
      <xdr:colOff>161925</xdr:colOff>
      <xdr:row>16</xdr:row>
      <xdr:rowOff>28575</xdr:rowOff>
    </xdr:to>
    <xdr:sp macro="" textlink="">
      <xdr:nvSpPr>
        <xdr:cNvPr id="1155" name="AutoShape 131" descr="data:image/png;base64,iVBORw0KGgoAAAANSUhEUgAAAA4AAAAnCAIAAACwie54AAAAhElEQVQ4jd3T2w2AIAwF0M7VgTpPp+kyHUZ/kIdcDIIk6v2DnPBsaesO3acmxOph4MoUkibXUVcmYuacShLVWV1HKdf7YxpT3GCSurIYpiYUI9Z6q5GP/RvtyVvOuppmVXIqFECPNklVOE9jTEBDIIqXRNSEsJygRd89Rdu716te5Ut0B21upcYBwECoAAAAAElFTkSuQmCC"/>
        <xdr:cNvSpPr>
          <a:spLocks noChangeAspect="1" noChangeArrowheads="1"/>
        </xdr:cNvSpPr>
      </xdr:nvSpPr>
      <xdr:spPr bwMode="auto">
        <a:xfrm>
          <a:off x="23622000" y="7620000"/>
          <a:ext cx="1619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33</xdr:col>
      <xdr:colOff>0</xdr:colOff>
      <xdr:row>1</xdr:row>
      <xdr:rowOff>0</xdr:rowOff>
    </xdr:from>
    <xdr:to>
      <xdr:col>33</xdr:col>
      <xdr:colOff>733425</xdr:colOff>
      <xdr:row>3</xdr:row>
      <xdr:rowOff>28575</xdr:rowOff>
    </xdr:to>
    <xdr:sp macro="" textlink="">
      <xdr:nvSpPr>
        <xdr:cNvPr id="1156" name="AutoShape 132" descr="data:image/png;base64,iVBORw0KGgoAAAANSUhEUgAAAEkAAAAlCAIAAACBJ1OqAAABhElEQVRYhe2Y2xGEIAxFqSsFUU+qoRmK2f1hIU9EBsdx5f4JJuEoQeeGz/8q3L2AC/UmthRDUUxiGDAbN5NRHpsRypUOHJFdUqbtVXkPW0YoSBmh3pwRADHy4IwQIvK7SGyMEIxUg1LJ2cRoFfHeUiz3popSglK0H2IbZbGJzNQJs5SLbk1knhagV+VFbHUDEzIJ65dnsa37ZPNSOqw7eYhNpe1VCTKwpCsbu7Wq2a/yMbJYktXpt4zQOWiO+lSk1VVew2YvtbNAEuDGykQ8OPkAfTaR1qqizxLnHRW22rH0jaoGA8zOh1Kv3DkydPKYWBHr8rVsR5r4Di/RVN1zbO6pcLHm6m62Zyr8s+5+uBdqsz1Tm+2Z2mzP1FI2x3TSP7RrHTFPC9lSNP/GtXe20hHrabONKHuujvbOTjpis1rH1nGchHcmR44dsTltthGR/SQtWeF/TThiU1rab7+F0bbR/td5R2xSm21M7Rtcdt7vMKzN1M5JMnLkiE3rsn+uuxwxoi9zXyDKgSPnMQAAAABJRU5ErkJggg=="/>
        <xdr:cNvSpPr>
          <a:spLocks noChangeAspect="1" noChangeArrowheads="1"/>
        </xdr:cNvSpPr>
      </xdr:nvSpPr>
      <xdr:spPr bwMode="auto">
        <a:xfrm>
          <a:off x="24384000" y="2095500"/>
          <a:ext cx="733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34</xdr:col>
      <xdr:colOff>0</xdr:colOff>
      <xdr:row>2</xdr:row>
      <xdr:rowOff>0</xdr:rowOff>
    </xdr:from>
    <xdr:to>
      <xdr:col>35</xdr:col>
      <xdr:colOff>76200</xdr:colOff>
      <xdr:row>7</xdr:row>
      <xdr:rowOff>133350</xdr:rowOff>
    </xdr:to>
    <xdr:pic>
      <xdr:nvPicPr>
        <xdr:cNvPr id="134" name="133 Imagen" descr="http://admin.evaluar.com/evaluar_upload/grafcms/Arch_1140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0" y="3048000"/>
          <a:ext cx="8382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2</xdr:row>
      <xdr:rowOff>0</xdr:rowOff>
    </xdr:from>
    <xdr:to>
      <xdr:col>39</xdr:col>
      <xdr:colOff>466725</xdr:colOff>
      <xdr:row>3</xdr:row>
      <xdr:rowOff>133350</xdr:rowOff>
    </xdr:to>
    <xdr:sp macro="" textlink="">
      <xdr:nvSpPr>
        <xdr:cNvPr id="1158" name="AutoShape 134" descr="data:image/png;base64,iVBORw0KGgoAAAANSUhEUgAAAPsAAAAdCAIAAADjDY1uAAACb0lEQVR4nO2cXbKDIAxGWZcLYj2uhsXUdi3eB/8QEgxES6b3O08das0RvwIy07p54/X+zMaAkgQoSdiVXN5kByhJgJKENPEOgF9njfrr/Xm9P71lAHicNerxGP/9uaYMlCRA6ZI43kh8HVCSYE0JiW8HShKsKSHx7UBJgjUlJL4dKEmwpoTEtwMlCTcoTeMQbbP4oPWpT3zwe/lhnK40t0Mi7+NTZCMjWr6S9UzcWUjnh5VEFjoHrVIkdCSpr1KJRaKqPuFTmfjgt75Z+4D+zgXv3DDsfsuxPsxbJ/vANPKi/FVc3Q3S+VklguCz86kdVErTOCynju9kXyWBclX1nPrEZ+WpjAXv3DCG/f2T6NZnZGNBtOgRVxM5P6vEFE7s9A4qpQMy232VSLqM8RHctU/j4JwPkd/pyK3/yMaC6IWNrDf2ot9Qygovs94+F+kdVEpnN2II76jEOGrzrkr8okDUXwb4aTaY+Mj5y4mP7fbX3eMVLQepEdxc4pVPrfPcnnh+DR+ZGUv82blj4svlesRrHUBvmfpuUiIVuyW+sJQ77yRtE5H36UKQXEkX4qpOfOpMVr9ZKaufJF7voFJK7djqXZQeoiHxZNzJxiiD6cM+38iLXlxKmvhYidL7ghKjdxRRO6iUgj9vkd5zp1RKLDc8s+4+dYknxvBs2UJbklu/ZCMjyr6XO/mQ7z9kzk8qkcjLiR2USvS2blelommPxPcCShKgdAkS3w6UJFhTQuLbgZIEa0pIfDtQkmBNiU08AD/MGnX8shv8E06/7J5t/8eIHaAkwbISEl8HlCRYVkLi64CSBMtKSHwdUJJgWekPvWdmub34PkAAAAAASUVORK5CYII="/>
        <xdr:cNvSpPr>
          <a:spLocks noChangeAspect="1" noChangeArrowheads="1"/>
        </xdr:cNvSpPr>
      </xdr:nvSpPr>
      <xdr:spPr bwMode="auto">
        <a:xfrm>
          <a:off x="27432000" y="3048000"/>
          <a:ext cx="19907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39</xdr:col>
      <xdr:colOff>0</xdr:colOff>
      <xdr:row>2</xdr:row>
      <xdr:rowOff>0</xdr:rowOff>
    </xdr:from>
    <xdr:to>
      <xdr:col>40</xdr:col>
      <xdr:colOff>76200</xdr:colOff>
      <xdr:row>7</xdr:row>
      <xdr:rowOff>133350</xdr:rowOff>
    </xdr:to>
    <xdr:pic>
      <xdr:nvPicPr>
        <xdr:cNvPr id="136" name="135 Imagen" descr="http://admin.evaluar.com/evaluar_upload/grafcms/Arch_1141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0" y="3048000"/>
          <a:ext cx="8382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11</xdr:row>
      <xdr:rowOff>0</xdr:rowOff>
    </xdr:from>
    <xdr:to>
      <xdr:col>40</xdr:col>
      <xdr:colOff>304800</xdr:colOff>
      <xdr:row>13</xdr:row>
      <xdr:rowOff>19050</xdr:rowOff>
    </xdr:to>
    <xdr:sp macro="" textlink="">
      <xdr:nvSpPr>
        <xdr:cNvPr id="1160" name="AutoShape 136" descr="data:image/png;base64,iVBORw0KGgoAAAANSUhEUgAAABMAAAAeCAIAAABBrLJFAAAAgElEQVQ4jeXUyw2AIBAE0KlrC5p6qGaboRg9bHD5xYAmBnVPHHj8Miy2q4V3yxgEEFIAAKDOSQO2SIhTe9p05XflcP1PYqDWOe1tqSxio7QbtlHKpQVPxGcp/b/VP7WX20Mm2KWDMh9Oy/qmp9Jpu2Up00N667Ku1O1kSyThAbkDdyr8PoCZNV4AAAAASUVORK5CYII="/>
        <xdr:cNvSpPr>
          <a:spLocks noChangeAspect="1" noChangeArrowheads="1"/>
        </xdr:cNvSpPr>
      </xdr:nvSpPr>
      <xdr:spPr bwMode="auto">
        <a:xfrm>
          <a:off x="2971800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40</xdr:col>
      <xdr:colOff>0</xdr:colOff>
      <xdr:row>14</xdr:row>
      <xdr:rowOff>0</xdr:rowOff>
    </xdr:from>
    <xdr:to>
      <xdr:col>40</xdr:col>
      <xdr:colOff>304800</xdr:colOff>
      <xdr:row>15</xdr:row>
      <xdr:rowOff>161925</xdr:rowOff>
    </xdr:to>
    <xdr:sp macro="" textlink="">
      <xdr:nvSpPr>
        <xdr:cNvPr id="1161" name="AutoShape 137" descr="data:image/png;base64,iVBORw0KGgoAAAANSUhEUgAAABAAAAAhCAIAAABft7w+AAAAgElEQVQ4je2U0Q2AIAxEb64O1Hk6TZfpMPiBUtRqih9GEu8Len05IKEog8JTQBkk1srKAIBdrQEmBBCRm8pgLdVhjRNMHNj6Q+Ie6JdZ4HiLCHDiHFDQPQmA1TehfhslpPVFIKOXj/QD0wN1ejBf/p0Q8PkSzKQwoXYpzwnkNAws5oB+vAVqS9UAAAAASUVORK5CYII="/>
        <xdr:cNvSpPr>
          <a:spLocks noChangeAspect="1" noChangeArrowheads="1"/>
        </xdr:cNvSpPr>
      </xdr:nvSpPr>
      <xdr:spPr bwMode="auto">
        <a:xfrm>
          <a:off x="2971800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41</xdr:col>
      <xdr:colOff>0</xdr:colOff>
      <xdr:row>1</xdr:row>
      <xdr:rowOff>0</xdr:rowOff>
    </xdr:from>
    <xdr:to>
      <xdr:col>42</xdr:col>
      <xdr:colOff>76200</xdr:colOff>
      <xdr:row>5</xdr:row>
      <xdr:rowOff>19050</xdr:rowOff>
    </xdr:to>
    <xdr:pic>
      <xdr:nvPicPr>
        <xdr:cNvPr id="139" name="138 Imagen" descr="http://admin.evaluar.com/evaluar_upload/grafcms/Arch_1142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0" y="2095500"/>
          <a:ext cx="8382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0</xdr:colOff>
      <xdr:row>10</xdr:row>
      <xdr:rowOff>0</xdr:rowOff>
    </xdr:from>
    <xdr:to>
      <xdr:col>41</xdr:col>
      <xdr:colOff>152400</xdr:colOff>
      <xdr:row>12</xdr:row>
      <xdr:rowOff>0</xdr:rowOff>
    </xdr:to>
    <xdr:sp macro="" textlink="">
      <xdr:nvSpPr>
        <xdr:cNvPr id="1163" name="AutoShape 139" descr="data:image/png;base64,iVBORw0KGgoAAAANSUhEUgAAABAAAAAiCAIAAADZI86QAAAAeklEQVQ4jd2U0Q2AIAxEb64O1Hk6TZfpMPBhNVGoQgSN3h9JX+7SXEHqFPZPE4KLxOYAXJ8bCNB5oiOwSTlAbgImxNoJXGw1jBTqdwAKvR7pMWApSNvFpaQMeAHbHDqBsNUBoAyiteF1nxJwg8irOKDJQMM/85EujQUyxgHWmIWHq8UAAAAASUVORK5CYII="/>
        <xdr:cNvSpPr>
          <a:spLocks noChangeAspect="1" noChangeArrowheads="1"/>
        </xdr:cNvSpPr>
      </xdr:nvSpPr>
      <xdr:spPr bwMode="auto">
        <a:xfrm>
          <a:off x="30480000" y="5715000"/>
          <a:ext cx="1524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41</xdr:col>
      <xdr:colOff>0</xdr:colOff>
      <xdr:row>13</xdr:row>
      <xdr:rowOff>0</xdr:rowOff>
    </xdr:from>
    <xdr:to>
      <xdr:col>41</xdr:col>
      <xdr:colOff>304800</xdr:colOff>
      <xdr:row>15</xdr:row>
      <xdr:rowOff>19050</xdr:rowOff>
    </xdr:to>
    <xdr:sp macro="" textlink="">
      <xdr:nvSpPr>
        <xdr:cNvPr id="1164" name="AutoShape 140" descr="data:image/png;base64,iVBORw0KGgoAAAANSUhEUgAAAA4AAAAkCAIAAAA2HZzWAAAAfUlEQVQ4jeXTyRGAMAgF0F8XBVEP1dAMxehBzZgFxclykfOb8MMAtnBhGVUGAIDERlETOogJgTWWVTl/1qUl9Khy3nsATc6E7xkqek0KAMITiGX9M0VViwPMo2lj8kVs3dYpyqX1A1QX00lNqBH1+bhfsn76ljOrTurVHLoDrTxsU14SebgAAAAASUVORK5CYII="/>
        <xdr:cNvSpPr>
          <a:spLocks noChangeAspect="1" noChangeArrowheads="1"/>
        </xdr:cNvSpPr>
      </xdr:nvSpPr>
      <xdr:spPr bwMode="auto">
        <a:xfrm>
          <a:off x="30480000" y="685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41</xdr:col>
      <xdr:colOff>0</xdr:colOff>
      <xdr:row>16</xdr:row>
      <xdr:rowOff>0</xdr:rowOff>
    </xdr:from>
    <xdr:to>
      <xdr:col>41</xdr:col>
      <xdr:colOff>304800</xdr:colOff>
      <xdr:row>16</xdr:row>
      <xdr:rowOff>304800</xdr:rowOff>
    </xdr:to>
    <xdr:sp macro="" textlink="">
      <xdr:nvSpPr>
        <xdr:cNvPr id="1165" name="AutoShape 141" descr="data:image/png;base64,iVBORw0KGgoAAAANSUhEUgAAAA8AAAAjCAIAAADE2sdQAAAAcElEQVQ4je3UwQ2AIAwF0D/XH6jzME2X6TBysQZioFUT9cA/PwppWrBdCR5oFbBYQlshQDKn/cjSjVbBEdFM7ShLDzVO+eolt7QVApPVbLTKeJze1NFX0mkVkAyWodN76cktrpuNTGjvNbL9TuQ/ugKGLLLslOJ+AQAAAABJRU5ErkJggg=="/>
        <xdr:cNvSpPr>
          <a:spLocks noChangeAspect="1" noChangeArrowheads="1"/>
        </xdr:cNvSpPr>
      </xdr:nvSpPr>
      <xdr:spPr bwMode="auto">
        <a:xfrm>
          <a:off x="3048000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42</xdr:col>
      <xdr:colOff>0</xdr:colOff>
      <xdr:row>2</xdr:row>
      <xdr:rowOff>0</xdr:rowOff>
    </xdr:from>
    <xdr:to>
      <xdr:col>43</xdr:col>
      <xdr:colOff>76200</xdr:colOff>
      <xdr:row>6</xdr:row>
      <xdr:rowOff>19050</xdr:rowOff>
    </xdr:to>
    <xdr:pic>
      <xdr:nvPicPr>
        <xdr:cNvPr id="143" name="142 Imagen" descr="http://admin.evaluar.com/evaluar_upload/grafcms/Arch_1143.jp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0" y="3048000"/>
          <a:ext cx="8382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3</xdr:row>
      <xdr:rowOff>0</xdr:rowOff>
    </xdr:from>
    <xdr:to>
      <xdr:col>46</xdr:col>
      <xdr:colOff>57150</xdr:colOff>
      <xdr:row>6</xdr:row>
      <xdr:rowOff>9525</xdr:rowOff>
    </xdr:to>
    <xdr:pic>
      <xdr:nvPicPr>
        <xdr:cNvPr id="144" name="143 Imagen" descr="http://admin.evaluar.com/evaluar_upload/grafcms/Arch_1145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0" y="3810000"/>
          <a:ext cx="819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7</xdr:row>
      <xdr:rowOff>0</xdr:rowOff>
    </xdr:from>
    <xdr:to>
      <xdr:col>46</xdr:col>
      <xdr:colOff>57150</xdr:colOff>
      <xdr:row>10</xdr:row>
      <xdr:rowOff>9525</xdr:rowOff>
    </xdr:to>
    <xdr:pic>
      <xdr:nvPicPr>
        <xdr:cNvPr id="145" name="144 Imagen" descr="http://admin.evaluar.com/evaluar_upload/grafcms/Arch_1146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0" y="4953000"/>
          <a:ext cx="819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11</xdr:row>
      <xdr:rowOff>0</xdr:rowOff>
    </xdr:from>
    <xdr:to>
      <xdr:col>46</xdr:col>
      <xdr:colOff>57150</xdr:colOff>
      <xdr:row>14</xdr:row>
      <xdr:rowOff>9525</xdr:rowOff>
    </xdr:to>
    <xdr:pic>
      <xdr:nvPicPr>
        <xdr:cNvPr id="146" name="145 Imagen" descr="http://admin.evaluar.com/evaluar_upload/grafcms/Arch_1147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0" y="6286500"/>
          <a:ext cx="819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15</xdr:row>
      <xdr:rowOff>0</xdr:rowOff>
    </xdr:from>
    <xdr:to>
      <xdr:col>46</xdr:col>
      <xdr:colOff>57150</xdr:colOff>
      <xdr:row>16</xdr:row>
      <xdr:rowOff>57150</xdr:rowOff>
    </xdr:to>
    <xdr:pic>
      <xdr:nvPicPr>
        <xdr:cNvPr id="147" name="146 Imagen" descr="http://admin.evaluar.com/evaluar_upload/grafcms/Arch_1148.jp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0" y="7620000"/>
          <a:ext cx="819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0</xdr:colOff>
      <xdr:row>3</xdr:row>
      <xdr:rowOff>0</xdr:rowOff>
    </xdr:from>
    <xdr:to>
      <xdr:col>47</xdr:col>
      <xdr:colOff>76200</xdr:colOff>
      <xdr:row>8</xdr:row>
      <xdr:rowOff>104775</xdr:rowOff>
    </xdr:to>
    <xdr:pic>
      <xdr:nvPicPr>
        <xdr:cNvPr id="148" name="147 Imagen" descr="http://admin.evaluar.com/evaluar_upload/grafcms/Arch_1144.jp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0" y="3810000"/>
          <a:ext cx="8382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0</xdr:colOff>
      <xdr:row>2</xdr:row>
      <xdr:rowOff>0</xdr:rowOff>
    </xdr:from>
    <xdr:to>
      <xdr:col>49</xdr:col>
      <xdr:colOff>9525</xdr:colOff>
      <xdr:row>6</xdr:row>
      <xdr:rowOff>9525</xdr:rowOff>
    </xdr:to>
    <xdr:pic>
      <xdr:nvPicPr>
        <xdr:cNvPr id="149" name="148 Imagen" descr="http://admin.evaluar.com/evaluar_upload/grafcms/Arch_1110.png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0" y="3048000"/>
          <a:ext cx="1533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0</xdr:colOff>
      <xdr:row>2</xdr:row>
      <xdr:rowOff>0</xdr:rowOff>
    </xdr:from>
    <xdr:to>
      <xdr:col>49</xdr:col>
      <xdr:colOff>57150</xdr:colOff>
      <xdr:row>5</xdr:row>
      <xdr:rowOff>85725</xdr:rowOff>
    </xdr:to>
    <xdr:pic>
      <xdr:nvPicPr>
        <xdr:cNvPr id="150" name="149 Imagen" descr="http://admin.evaluar.com/evaluar_upload/grafcms/Arch_1149.jp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3048000"/>
          <a:ext cx="8191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0</xdr:colOff>
      <xdr:row>4</xdr:row>
      <xdr:rowOff>0</xdr:rowOff>
    </xdr:from>
    <xdr:to>
      <xdr:col>51</xdr:col>
      <xdr:colOff>638175</xdr:colOff>
      <xdr:row>16</xdr:row>
      <xdr:rowOff>238125</xdr:rowOff>
    </xdr:to>
    <xdr:pic>
      <xdr:nvPicPr>
        <xdr:cNvPr id="151" name="150 Imagen" descr="http://admin.evaluar.com/evaluar_upload/grafcms/Arch_1150.jpg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0" y="4000500"/>
          <a:ext cx="638175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495300</xdr:colOff>
      <xdr:row>0</xdr:row>
      <xdr:rowOff>1</xdr:rowOff>
    </xdr:from>
    <xdr:to>
      <xdr:col>53</xdr:col>
      <xdr:colOff>142875</xdr:colOff>
      <xdr:row>15</xdr:row>
      <xdr:rowOff>285751</xdr:rowOff>
    </xdr:to>
    <xdr:pic>
      <xdr:nvPicPr>
        <xdr:cNvPr id="152" name="151 Imagen" descr="http://admin.evaluar.com/evaluar_upload/grafcms/Arch_1151.pn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76375" y="1"/>
          <a:ext cx="1171575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485775</xdr:colOff>
      <xdr:row>0</xdr:row>
      <xdr:rowOff>1</xdr:rowOff>
    </xdr:from>
    <xdr:to>
      <xdr:col>54</xdr:col>
      <xdr:colOff>19050</xdr:colOff>
      <xdr:row>15</xdr:row>
      <xdr:rowOff>57151</xdr:rowOff>
    </xdr:to>
    <xdr:pic>
      <xdr:nvPicPr>
        <xdr:cNvPr id="153" name="152 Imagen" descr="http://admin.evaluar.com/evaluar_upload/grafcms/Arch_1151.pn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8850" y="1"/>
          <a:ext cx="1057275" cy="415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54</xdr:col>
      <xdr:colOff>0</xdr:colOff>
      <xdr:row>138</xdr:row>
      <xdr:rowOff>0</xdr:rowOff>
    </xdr:from>
    <xdr:to>
      <xdr:col>61</xdr:col>
      <xdr:colOff>693692</xdr:colOff>
      <xdr:row>154</xdr:row>
      <xdr:rowOff>175260</xdr:rowOff>
    </xdr:to>
    <xdr:graphicFrame macro="">
      <xdr:nvGraphicFramePr>
        <xdr:cNvPr id="15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54</xdr:col>
      <xdr:colOff>41910</xdr:colOff>
      <xdr:row>168</xdr:row>
      <xdr:rowOff>26670</xdr:rowOff>
    </xdr:from>
    <xdr:to>
      <xdr:col>59</xdr:col>
      <xdr:colOff>9525</xdr:colOff>
      <xdr:row>175</xdr:row>
      <xdr:rowOff>133350</xdr:rowOff>
    </xdr:to>
    <xdr:graphicFrame macro="">
      <xdr:nvGraphicFramePr>
        <xdr:cNvPr id="15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59</xdr:col>
      <xdr:colOff>7619</xdr:colOff>
      <xdr:row>168</xdr:row>
      <xdr:rowOff>0</xdr:rowOff>
    </xdr:from>
    <xdr:to>
      <xdr:col>61</xdr:col>
      <xdr:colOff>752474</xdr:colOff>
      <xdr:row>175</xdr:row>
      <xdr:rowOff>142875</xdr:rowOff>
    </xdr:to>
    <xdr:graphicFrame macro="">
      <xdr:nvGraphicFramePr>
        <xdr:cNvPr id="156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54</xdr:col>
      <xdr:colOff>19050</xdr:colOff>
      <xdr:row>175</xdr:row>
      <xdr:rowOff>139065</xdr:rowOff>
    </xdr:from>
    <xdr:to>
      <xdr:col>58</xdr:col>
      <xdr:colOff>685800</xdr:colOff>
      <xdr:row>185</xdr:row>
      <xdr:rowOff>1905</xdr:rowOff>
    </xdr:to>
    <xdr:graphicFrame macro="">
      <xdr:nvGraphicFramePr>
        <xdr:cNvPr id="157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59</xdr:col>
      <xdr:colOff>15240</xdr:colOff>
      <xdr:row>157</xdr:row>
      <xdr:rowOff>1</xdr:rowOff>
    </xdr:from>
    <xdr:to>
      <xdr:col>61</xdr:col>
      <xdr:colOff>746760</xdr:colOff>
      <xdr:row>168</xdr:row>
      <xdr:rowOff>1</xdr:rowOff>
    </xdr:to>
    <xdr:graphicFrame macro="">
      <xdr:nvGraphicFramePr>
        <xdr:cNvPr id="15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59</xdr:col>
      <xdr:colOff>7620</xdr:colOff>
      <xdr:row>175</xdr:row>
      <xdr:rowOff>142875</xdr:rowOff>
    </xdr:from>
    <xdr:to>
      <xdr:col>61</xdr:col>
      <xdr:colOff>742950</xdr:colOff>
      <xdr:row>184</xdr:row>
      <xdr:rowOff>150495</xdr:rowOff>
    </xdr:to>
    <xdr:graphicFrame macro="">
      <xdr:nvGraphicFramePr>
        <xdr:cNvPr id="159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85725</xdr:colOff>
          <xdr:row>192</xdr:row>
          <xdr:rowOff>66675</xdr:rowOff>
        </xdr:from>
        <xdr:to>
          <xdr:col>56</xdr:col>
          <xdr:colOff>457200</xdr:colOff>
          <xdr:row>195</xdr:row>
          <xdr:rowOff>152400</xdr:rowOff>
        </xdr:to>
        <xdr:sp macro="" textlink="">
          <xdr:nvSpPr>
            <xdr:cNvPr id="1187" name="Object 4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USUARIO\Documents\NVTR\BASE%20PARA%20BAREMO%20NVTR%20%2018-02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RIGINAL"/>
      <sheetName val="BASE PARA BAREMO"/>
      <sheetName val="Hoja3"/>
    </sheetNames>
    <sheetDataSet>
      <sheetData sheetId="0"/>
      <sheetData sheetId="1">
        <row r="2437">
          <cell r="BD2437" t="str">
            <v>FEMENINO</v>
          </cell>
          <cell r="BE2437" t="str">
            <v>MASCULINO</v>
          </cell>
          <cell r="BF2437" t="str">
            <v>SECUNDARIA</v>
          </cell>
          <cell r="BG2437" t="str">
            <v>ESTUDIANTE UNIVERSITARIO</v>
          </cell>
          <cell r="BH2437" t="str">
            <v>TERCER NIVEL</v>
          </cell>
          <cell r="BI2437" t="str">
            <v>CUARTO NIVEL</v>
          </cell>
          <cell r="BJ2437" t="str">
            <v>PERU</v>
          </cell>
          <cell r="BK2437" t="str">
            <v>ECUADOR</v>
          </cell>
          <cell r="BL2437" t="str">
            <v>CHILE</v>
          </cell>
          <cell r="BM2437" t="str">
            <v>BOLIVIA</v>
          </cell>
        </row>
        <row r="2439">
          <cell r="BD2439">
            <v>1216</v>
          </cell>
          <cell r="BE2439">
            <v>1205</v>
          </cell>
          <cell r="BF2439">
            <v>182</v>
          </cell>
          <cell r="BG2439">
            <v>1268</v>
          </cell>
          <cell r="BH2439">
            <v>528</v>
          </cell>
          <cell r="BI2439">
            <v>443</v>
          </cell>
          <cell r="BJ2439">
            <v>1346</v>
          </cell>
          <cell r="BK2439">
            <v>867</v>
          </cell>
          <cell r="BL2439">
            <v>35</v>
          </cell>
          <cell r="BM2439">
            <v>12</v>
          </cell>
        </row>
        <row r="2441">
          <cell r="C2441">
            <v>65</v>
          </cell>
          <cell r="D2441">
            <v>9</v>
          </cell>
        </row>
        <row r="2442">
          <cell r="C2442">
            <v>60</v>
          </cell>
          <cell r="D2442">
            <v>26</v>
          </cell>
        </row>
        <row r="2443">
          <cell r="C2443">
            <v>55</v>
          </cell>
          <cell r="D2443">
            <v>72</v>
          </cell>
        </row>
        <row r="2444">
          <cell r="C2444">
            <v>50</v>
          </cell>
          <cell r="D2444">
            <v>99</v>
          </cell>
        </row>
        <row r="2445">
          <cell r="C2445">
            <v>45</v>
          </cell>
          <cell r="D2445">
            <v>124</v>
          </cell>
        </row>
        <row r="2446">
          <cell r="C2446">
            <v>40</v>
          </cell>
          <cell r="D2446">
            <v>242</v>
          </cell>
        </row>
        <row r="2447">
          <cell r="C2447">
            <v>35</v>
          </cell>
          <cell r="D2447">
            <v>434</v>
          </cell>
        </row>
        <row r="2448">
          <cell r="C2448">
            <v>30</v>
          </cell>
          <cell r="D2448">
            <v>663</v>
          </cell>
        </row>
        <row r="2449">
          <cell r="C2449">
            <v>25</v>
          </cell>
          <cell r="D2449">
            <v>653</v>
          </cell>
        </row>
        <row r="2450">
          <cell r="C2450">
            <v>20</v>
          </cell>
          <cell r="D2450">
            <v>99</v>
          </cell>
        </row>
        <row r="2463">
          <cell r="BD2463">
            <v>48</v>
          </cell>
          <cell r="BE2463">
            <v>0</v>
          </cell>
        </row>
        <row r="2464">
          <cell r="BD2464">
            <v>42</v>
          </cell>
          <cell r="BE2464">
            <v>30</v>
          </cell>
        </row>
        <row r="2465">
          <cell r="BD2465">
            <v>36</v>
          </cell>
          <cell r="BE2465">
            <v>516</v>
          </cell>
        </row>
        <row r="2466">
          <cell r="BD2466">
            <v>30</v>
          </cell>
          <cell r="BE2466">
            <v>1171</v>
          </cell>
        </row>
        <row r="2467">
          <cell r="BD2467">
            <v>24</v>
          </cell>
          <cell r="BE2467">
            <v>591</v>
          </cell>
        </row>
        <row r="2468">
          <cell r="BD2468">
            <v>18</v>
          </cell>
          <cell r="BE2468">
            <v>79</v>
          </cell>
        </row>
        <row r="2469">
          <cell r="BD2469">
            <v>12</v>
          </cell>
          <cell r="BE2469">
            <v>16</v>
          </cell>
        </row>
        <row r="2470">
          <cell r="BD2470">
            <v>6</v>
          </cell>
          <cell r="BE2470">
            <v>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524"/>
  <sheetViews>
    <sheetView tabSelected="1" topLeftCell="BC487" workbookViewId="0">
      <selection activeCell="BT134" sqref="BT134:BU524"/>
    </sheetView>
  </sheetViews>
  <sheetFormatPr baseColWidth="10" defaultRowHeight="15" x14ac:dyDescent="0.25"/>
  <cols>
    <col min="11" max="11" width="14.7109375" customWidth="1"/>
  </cols>
  <sheetData>
    <row r="1" spans="1:62" ht="16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13</v>
      </c>
      <c r="P1" s="2" t="s">
        <v>20</v>
      </c>
      <c r="Q1" s="2" t="s">
        <v>26</v>
      </c>
      <c r="R1" s="2" t="s">
        <v>31</v>
      </c>
      <c r="S1" s="2" t="s">
        <v>39</v>
      </c>
      <c r="T1" s="2" t="s">
        <v>44</v>
      </c>
      <c r="U1" s="2" t="s">
        <v>48</v>
      </c>
      <c r="V1" s="2" t="s">
        <v>53</v>
      </c>
      <c r="W1" s="2" t="s">
        <v>59</v>
      </c>
      <c r="X1" s="2" t="s">
        <v>65</v>
      </c>
      <c r="Y1" s="2" t="s">
        <v>70</v>
      </c>
      <c r="Z1" s="2" t="s">
        <v>76</v>
      </c>
      <c r="AA1" s="2" t="s">
        <v>81</v>
      </c>
      <c r="AB1" s="2" t="s">
        <v>87</v>
      </c>
      <c r="AC1" s="2" t="s">
        <v>92</v>
      </c>
      <c r="AD1" s="2" t="s">
        <v>97</v>
      </c>
      <c r="AE1" s="2" t="s">
        <v>101</v>
      </c>
      <c r="AF1" s="2" t="s">
        <v>106</v>
      </c>
      <c r="AG1" s="2" t="s">
        <v>111</v>
      </c>
      <c r="AH1" s="2" t="s">
        <v>115</v>
      </c>
      <c r="AI1" s="2" t="s">
        <v>122</v>
      </c>
      <c r="AJ1" s="2" t="s">
        <v>126</v>
      </c>
      <c r="AK1" s="2" t="s">
        <v>131</v>
      </c>
      <c r="AL1" s="1" t="s">
        <v>136</v>
      </c>
      <c r="AM1" s="2" t="s">
        <v>141</v>
      </c>
      <c r="AN1" s="2" t="s">
        <v>146</v>
      </c>
      <c r="AO1" s="2" t="s">
        <v>150</v>
      </c>
      <c r="AP1" s="2" t="s">
        <v>156</v>
      </c>
      <c r="AQ1" s="2" t="s">
        <v>161</v>
      </c>
      <c r="AR1" s="2" t="s">
        <v>166</v>
      </c>
      <c r="AS1" s="2" t="s">
        <v>171</v>
      </c>
      <c r="AT1" s="1" t="s">
        <v>176</v>
      </c>
      <c r="AU1" s="2" t="s">
        <v>179</v>
      </c>
      <c r="AV1" s="2" t="s">
        <v>184</v>
      </c>
      <c r="AW1" s="2" t="s">
        <v>190</v>
      </c>
      <c r="AX1" s="2" t="s">
        <v>195</v>
      </c>
      <c r="AY1" s="2" t="s">
        <v>200</v>
      </c>
      <c r="AZ1" s="2" t="s">
        <v>205</v>
      </c>
      <c r="BA1" s="1" t="s">
        <v>207</v>
      </c>
      <c r="BB1" s="2" t="s">
        <v>213</v>
      </c>
    </row>
    <row r="2" spans="1:6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 t="s">
        <v>116</v>
      </c>
      <c r="AI2" s="2"/>
      <c r="AJ2" s="1"/>
      <c r="AK2" s="1"/>
      <c r="AL2" s="3"/>
      <c r="AM2" s="1"/>
      <c r="AN2" s="1"/>
      <c r="AO2" s="1"/>
      <c r="AP2" s="2"/>
      <c r="AQ2" s="1"/>
      <c r="AR2" s="1"/>
      <c r="AS2" s="1"/>
      <c r="AT2" s="3"/>
      <c r="AU2" s="1"/>
      <c r="AV2" s="8"/>
      <c r="AW2" s="2"/>
      <c r="AX2" s="1"/>
      <c r="AY2" s="1"/>
      <c r="AZ2" s="1"/>
      <c r="BA2" s="1"/>
      <c r="BB2" s="1"/>
    </row>
    <row r="3" spans="1:62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14</v>
      </c>
      <c r="P3" s="3" t="s">
        <v>21</v>
      </c>
      <c r="Q3" s="3" t="s">
        <v>27</v>
      </c>
      <c r="R3" s="2" t="s">
        <v>32</v>
      </c>
      <c r="S3" s="3" t="s">
        <v>40</v>
      </c>
      <c r="T3" s="2"/>
      <c r="U3" s="2"/>
      <c r="V3" s="3" t="s">
        <v>54</v>
      </c>
      <c r="W3" s="2" t="s">
        <v>60</v>
      </c>
      <c r="X3" s="3" t="s">
        <v>66</v>
      </c>
      <c r="Y3" s="3" t="s">
        <v>71</v>
      </c>
      <c r="Z3" s="1"/>
      <c r="AA3" s="1"/>
      <c r="AB3" s="1"/>
      <c r="AC3" s="1"/>
      <c r="AD3" s="1"/>
      <c r="AE3" s="3" t="s">
        <v>102</v>
      </c>
      <c r="AF3" s="2"/>
      <c r="AG3" s="1"/>
      <c r="AH3" s="1"/>
      <c r="AI3" s="2"/>
      <c r="AJ3" s="3" t="s">
        <v>127</v>
      </c>
      <c r="AK3" s="3" t="s">
        <v>132</v>
      </c>
      <c r="AL3" s="3"/>
      <c r="AM3" s="3" t="s">
        <v>142</v>
      </c>
      <c r="AN3" s="1"/>
      <c r="AO3" s="2" t="s">
        <v>151</v>
      </c>
      <c r="AP3" s="1"/>
      <c r="AQ3" s="1"/>
      <c r="AR3" s="3" t="s">
        <v>167</v>
      </c>
      <c r="AS3" s="1" t="s">
        <v>172</v>
      </c>
      <c r="AT3" s="3" t="s">
        <v>88</v>
      </c>
      <c r="AU3" s="1"/>
      <c r="AV3" s="8"/>
      <c r="AW3" s="2"/>
      <c r="AX3" s="6" t="s">
        <v>196</v>
      </c>
      <c r="AY3" s="6" t="s">
        <v>201</v>
      </c>
      <c r="AZ3" s="2" t="s">
        <v>206</v>
      </c>
      <c r="BA3" s="6" t="s">
        <v>208</v>
      </c>
      <c r="BB3" s="6" t="s">
        <v>214</v>
      </c>
    </row>
    <row r="4" spans="1:62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3"/>
      <c r="AU4" s="1"/>
      <c r="AV4" s="1"/>
      <c r="AW4" s="1"/>
      <c r="AX4" s="1"/>
      <c r="AY4" s="1"/>
      <c r="AZ4" s="2"/>
      <c r="BA4" s="1"/>
      <c r="BB4" s="1"/>
    </row>
    <row r="5" spans="1:62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 t="s">
        <v>15</v>
      </c>
      <c r="P5" s="3" t="s">
        <v>22</v>
      </c>
      <c r="Q5" s="3" t="s">
        <v>28</v>
      </c>
      <c r="R5" s="4" t="s">
        <v>33</v>
      </c>
      <c r="S5" s="3" t="s">
        <v>41</v>
      </c>
      <c r="T5" s="1"/>
      <c r="U5" s="1"/>
      <c r="V5" s="3" t="s">
        <v>55</v>
      </c>
      <c r="W5" s="3" t="s">
        <v>61</v>
      </c>
      <c r="X5" s="3" t="s">
        <v>67</v>
      </c>
      <c r="Y5" s="3" t="s">
        <v>72</v>
      </c>
      <c r="Z5" s="1"/>
      <c r="AA5" s="3" t="s">
        <v>82</v>
      </c>
      <c r="AB5" s="3" t="s">
        <v>88</v>
      </c>
      <c r="AC5" s="1"/>
      <c r="AD5" s="3" t="s">
        <v>98</v>
      </c>
      <c r="AE5" s="3" t="s">
        <v>103</v>
      </c>
      <c r="AF5" s="1"/>
      <c r="AG5" s="1"/>
      <c r="AH5" s="1"/>
      <c r="AI5" s="1"/>
      <c r="AJ5" s="3" t="s">
        <v>128</v>
      </c>
      <c r="AK5" s="3" t="s">
        <v>133</v>
      </c>
      <c r="AL5" s="3" t="s">
        <v>137</v>
      </c>
      <c r="AM5" s="3" t="s">
        <v>143</v>
      </c>
      <c r="AN5" s="1"/>
      <c r="AO5" s="1"/>
      <c r="AP5" s="1"/>
      <c r="AQ5" s="1"/>
      <c r="AR5" s="3" t="s">
        <v>168</v>
      </c>
      <c r="AS5" s="6" t="s">
        <v>15</v>
      </c>
      <c r="AT5" s="3"/>
      <c r="AU5" s="1"/>
      <c r="AV5" s="1"/>
      <c r="AW5" s="1"/>
      <c r="AX5" s="6" t="s">
        <v>197</v>
      </c>
      <c r="AY5" s="6" t="s">
        <v>202</v>
      </c>
      <c r="AZ5" s="2"/>
      <c r="BA5" s="6" t="s">
        <v>209</v>
      </c>
      <c r="BB5" s="6" t="s">
        <v>215</v>
      </c>
    </row>
    <row r="6" spans="1:62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3"/>
      <c r="AC6" s="1"/>
      <c r="AD6" s="3"/>
      <c r="AE6" s="1"/>
      <c r="AF6" s="1"/>
      <c r="AG6" s="1"/>
      <c r="AH6" s="3" t="s">
        <v>117</v>
      </c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3"/>
      <c r="AU6" s="1"/>
      <c r="AV6" s="1"/>
      <c r="AW6" s="1"/>
      <c r="AX6" s="1"/>
      <c r="AY6" s="1"/>
      <c r="AZ6" s="1"/>
      <c r="BA6" s="1"/>
      <c r="BB6" s="1"/>
    </row>
    <row r="7" spans="1:62" ht="11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 t="s">
        <v>16</v>
      </c>
      <c r="P7" s="3" t="s">
        <v>23</v>
      </c>
      <c r="Q7" s="3" t="s">
        <v>29</v>
      </c>
      <c r="R7" s="2" t="s">
        <v>34</v>
      </c>
      <c r="S7" s="3" t="s">
        <v>42</v>
      </c>
      <c r="T7" s="3" t="s">
        <v>45</v>
      </c>
      <c r="U7" s="1"/>
      <c r="V7" s="3" t="s">
        <v>56</v>
      </c>
      <c r="W7" s="3" t="s">
        <v>62</v>
      </c>
      <c r="X7" s="3" t="s">
        <v>68</v>
      </c>
      <c r="Y7" s="3" t="s">
        <v>73</v>
      </c>
      <c r="Z7" s="3" t="s">
        <v>77</v>
      </c>
      <c r="AA7" s="1"/>
      <c r="AB7" s="3"/>
      <c r="AC7" s="1"/>
      <c r="AD7" s="3" t="s">
        <v>83</v>
      </c>
      <c r="AE7" s="3" t="s">
        <v>104</v>
      </c>
      <c r="AF7" s="1"/>
      <c r="AG7" s="3"/>
      <c r="AH7" s="1"/>
      <c r="AI7" s="1"/>
      <c r="AJ7" s="3" t="s">
        <v>129</v>
      </c>
      <c r="AK7" s="3" t="s">
        <v>134</v>
      </c>
      <c r="AL7" s="3" t="s">
        <v>138</v>
      </c>
      <c r="AM7" s="3" t="s">
        <v>144</v>
      </c>
      <c r="AN7" s="1"/>
      <c r="AO7" s="3" t="s">
        <v>152</v>
      </c>
      <c r="AP7" s="1"/>
      <c r="AQ7" s="1"/>
      <c r="AR7" s="3" t="s">
        <v>169</v>
      </c>
      <c r="AS7" s="6" t="s">
        <v>173</v>
      </c>
      <c r="AT7" s="3" t="s">
        <v>158</v>
      </c>
      <c r="AU7" s="1"/>
      <c r="AV7" s="6" t="s">
        <v>185</v>
      </c>
      <c r="AW7" s="1"/>
      <c r="AX7" s="6" t="s">
        <v>198</v>
      </c>
      <c r="AY7" s="6" t="s">
        <v>203</v>
      </c>
      <c r="AZ7" s="1"/>
      <c r="BA7" s="6" t="s">
        <v>210</v>
      </c>
      <c r="BB7" s="6" t="s">
        <v>216</v>
      </c>
    </row>
    <row r="8" spans="1:62" ht="11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"/>
      <c r="AB8" s="3"/>
      <c r="AC8" s="1"/>
      <c r="AD8" s="3"/>
      <c r="AE8" s="1"/>
      <c r="AF8" s="3" t="s">
        <v>107</v>
      </c>
      <c r="AG8" s="3" t="s">
        <v>112</v>
      </c>
      <c r="AH8" s="3" t="s">
        <v>118</v>
      </c>
      <c r="AI8" s="1"/>
      <c r="AJ8" s="1"/>
      <c r="AK8" s="1"/>
      <c r="AL8" s="1"/>
      <c r="AM8" s="1"/>
      <c r="AN8" s="1"/>
      <c r="AO8" s="1"/>
      <c r="AP8" s="3" t="s">
        <v>157</v>
      </c>
      <c r="AQ8" s="1"/>
      <c r="AR8" s="1"/>
      <c r="AS8" s="1"/>
      <c r="AT8" s="3"/>
      <c r="AU8" s="1"/>
      <c r="AV8" s="1"/>
      <c r="AW8" s="1"/>
      <c r="AX8" s="1"/>
      <c r="AY8" s="1"/>
      <c r="AZ8" s="1"/>
      <c r="BA8" s="1"/>
      <c r="BB8" s="1"/>
    </row>
    <row r="9" spans="1:62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 t="s">
        <v>17</v>
      </c>
      <c r="P9" s="3" t="s">
        <v>24</v>
      </c>
      <c r="Q9" s="3" t="s">
        <v>30</v>
      </c>
      <c r="R9" s="3" t="s">
        <v>35</v>
      </c>
      <c r="S9" s="3" t="s">
        <v>43</v>
      </c>
      <c r="T9" s="3" t="s">
        <v>41</v>
      </c>
      <c r="U9" s="3" t="s">
        <v>49</v>
      </c>
      <c r="V9" s="3" t="s">
        <v>57</v>
      </c>
      <c r="W9" s="3" t="s">
        <v>63</v>
      </c>
      <c r="X9" s="3" t="s">
        <v>69</v>
      </c>
      <c r="Y9" s="3" t="s">
        <v>74</v>
      </c>
      <c r="Z9" s="3" t="s">
        <v>78</v>
      </c>
      <c r="AA9" s="3" t="s">
        <v>83</v>
      </c>
      <c r="AB9" s="3" t="s">
        <v>89</v>
      </c>
      <c r="AC9" s="3" t="s">
        <v>93</v>
      </c>
      <c r="AD9" s="3"/>
      <c r="AE9" s="3" t="s">
        <v>105</v>
      </c>
      <c r="AF9" s="1"/>
      <c r="AG9" s="3"/>
      <c r="AH9" s="1"/>
      <c r="AI9" s="1"/>
      <c r="AJ9" s="3" t="s">
        <v>130</v>
      </c>
      <c r="AK9" s="3" t="s">
        <v>135</v>
      </c>
      <c r="AL9" s="3" t="s">
        <v>139</v>
      </c>
      <c r="AM9" s="3" t="s">
        <v>145</v>
      </c>
      <c r="AN9" s="1"/>
      <c r="AO9" s="3" t="s">
        <v>153</v>
      </c>
      <c r="AP9" s="3"/>
      <c r="AQ9" s="3" t="s">
        <v>162</v>
      </c>
      <c r="AR9" s="3" t="s">
        <v>170</v>
      </c>
      <c r="AS9" s="6" t="s">
        <v>79</v>
      </c>
      <c r="AT9" s="3"/>
      <c r="AU9" s="7" t="s">
        <v>180</v>
      </c>
      <c r="AV9" s="6" t="s">
        <v>186</v>
      </c>
      <c r="AW9" s="1"/>
      <c r="AX9" s="6" t="s">
        <v>199</v>
      </c>
      <c r="AY9" s="6" t="s">
        <v>204</v>
      </c>
      <c r="AZ9" s="1"/>
      <c r="BA9" s="6" t="s">
        <v>211</v>
      </c>
      <c r="BB9" s="6" t="s">
        <v>217</v>
      </c>
    </row>
    <row r="10" spans="1:62" ht="11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"/>
      <c r="AB10" s="3"/>
      <c r="AC10" s="1"/>
      <c r="AD10" s="3" t="s">
        <v>99</v>
      </c>
      <c r="AE10" s="1"/>
      <c r="AF10" s="3" t="s">
        <v>108</v>
      </c>
      <c r="AG10" s="3"/>
      <c r="AH10" s="3" t="s">
        <v>119</v>
      </c>
      <c r="AI10" s="1"/>
      <c r="AJ10" s="1"/>
      <c r="AK10" s="1"/>
      <c r="AL10" s="1"/>
      <c r="AM10" s="1"/>
      <c r="AN10" s="3" t="s">
        <v>15</v>
      </c>
      <c r="AO10" s="3"/>
      <c r="AP10" s="3" t="s">
        <v>158</v>
      </c>
      <c r="AQ10" s="1"/>
      <c r="AR10" s="1"/>
      <c r="AS10" s="1"/>
      <c r="AT10" s="3"/>
      <c r="AU10" s="1"/>
      <c r="AV10" s="1"/>
      <c r="AW10" s="6" t="s">
        <v>191</v>
      </c>
      <c r="AX10" s="1"/>
      <c r="AY10" s="1"/>
      <c r="AZ10" s="1"/>
      <c r="BA10" s="1"/>
      <c r="BB10" s="1"/>
    </row>
    <row r="11" spans="1:62" ht="11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 t="s">
        <v>18</v>
      </c>
      <c r="P11" s="3" t="s">
        <v>25</v>
      </c>
      <c r="Q11" s="3" t="s">
        <v>25</v>
      </c>
      <c r="R11" s="3" t="s">
        <v>36</v>
      </c>
      <c r="S11" s="3" t="s">
        <v>25</v>
      </c>
      <c r="T11" s="3" t="s">
        <v>46</v>
      </c>
      <c r="U11" s="3" t="s">
        <v>50</v>
      </c>
      <c r="V11" s="3" t="s">
        <v>58</v>
      </c>
      <c r="W11" s="3" t="s">
        <v>64</v>
      </c>
      <c r="X11" s="3" t="s">
        <v>19</v>
      </c>
      <c r="Y11" s="3" t="s">
        <v>75</v>
      </c>
      <c r="Z11" s="3" t="s">
        <v>79</v>
      </c>
      <c r="AA11" s="1"/>
      <c r="AB11" s="3"/>
      <c r="AC11" s="3" t="s">
        <v>94</v>
      </c>
      <c r="AD11" s="3"/>
      <c r="AE11" s="3" t="s">
        <v>25</v>
      </c>
      <c r="AF11" s="1"/>
      <c r="AG11" s="3" t="s">
        <v>113</v>
      </c>
      <c r="AH11" s="1"/>
      <c r="AI11" s="1"/>
      <c r="AJ11" s="3" t="s">
        <v>19</v>
      </c>
      <c r="AK11" s="3" t="s">
        <v>19</v>
      </c>
      <c r="AL11" s="3" t="s">
        <v>140</v>
      </c>
      <c r="AM11" s="3" t="s">
        <v>19</v>
      </c>
      <c r="AN11" s="1"/>
      <c r="AO11" s="3" t="s">
        <v>154</v>
      </c>
      <c r="AP11" s="3"/>
      <c r="AQ11" s="3" t="s">
        <v>163</v>
      </c>
      <c r="AR11" s="3" t="s">
        <v>75</v>
      </c>
      <c r="AS11" s="6" t="s">
        <v>174</v>
      </c>
      <c r="AT11" s="3" t="s">
        <v>177</v>
      </c>
      <c r="AU11" s="7" t="s">
        <v>181</v>
      </c>
      <c r="AV11" s="6" t="s">
        <v>187</v>
      </c>
      <c r="AW11" s="1"/>
      <c r="AX11" s="6" t="s">
        <v>19</v>
      </c>
      <c r="AY11" s="6" t="s">
        <v>25</v>
      </c>
      <c r="AZ11" s="1"/>
      <c r="BA11" s="6" t="s">
        <v>212</v>
      </c>
      <c r="BB11" s="6" t="s">
        <v>218</v>
      </c>
    </row>
    <row r="12" spans="1:62" ht="11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"/>
      <c r="AC12" s="1"/>
      <c r="AD12" s="1"/>
      <c r="AE12" s="1"/>
      <c r="AF12" s="3" t="s">
        <v>109</v>
      </c>
      <c r="AG12" s="3"/>
      <c r="AH12" s="3" t="s">
        <v>120</v>
      </c>
      <c r="AI12" s="3" t="s">
        <v>123</v>
      </c>
      <c r="AJ12" s="1"/>
      <c r="AK12" s="1"/>
      <c r="AL12" s="1"/>
      <c r="AM12" s="1"/>
      <c r="AN12" s="3" t="s">
        <v>147</v>
      </c>
      <c r="AO12" s="3"/>
      <c r="AP12" s="3"/>
      <c r="AQ12" s="1"/>
      <c r="AR12" s="1"/>
      <c r="AS12" s="1"/>
      <c r="AT12" s="3"/>
      <c r="AU12" s="1"/>
      <c r="AV12" s="1"/>
      <c r="AW12" s="6" t="s">
        <v>192</v>
      </c>
      <c r="AX12" s="1"/>
      <c r="AY12" s="1"/>
      <c r="AZ12" s="1"/>
      <c r="BA12" s="1"/>
      <c r="BB12" s="1"/>
    </row>
    <row r="13" spans="1:62" ht="11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 t="s">
        <v>19</v>
      </c>
      <c r="P13" s="1"/>
      <c r="Q13" s="1"/>
      <c r="R13" s="3" t="s">
        <v>37</v>
      </c>
      <c r="S13" s="1"/>
      <c r="T13" s="3" t="s">
        <v>47</v>
      </c>
      <c r="U13" s="3" t="s">
        <v>51</v>
      </c>
      <c r="V13" s="1"/>
      <c r="W13" s="3" t="s">
        <v>25</v>
      </c>
      <c r="X13" s="1"/>
      <c r="Y13" s="1"/>
      <c r="Z13" s="1" t="s">
        <v>80</v>
      </c>
      <c r="AA13" s="3" t="s">
        <v>84</v>
      </c>
      <c r="AB13" s="3" t="s">
        <v>90</v>
      </c>
      <c r="AC13" s="3" t="s">
        <v>95</v>
      </c>
      <c r="AD13" s="3" t="s">
        <v>100</v>
      </c>
      <c r="AE13" s="1"/>
      <c r="AF13" s="1"/>
      <c r="AG13" s="3"/>
      <c r="AH13" s="1"/>
      <c r="AI13" s="1"/>
      <c r="AJ13" s="1"/>
      <c r="AK13" s="1"/>
      <c r="AL13" s="3" t="s">
        <v>25</v>
      </c>
      <c r="AM13" s="1"/>
      <c r="AN13" s="1"/>
      <c r="AO13" s="3"/>
      <c r="AP13" s="3" t="s">
        <v>159</v>
      </c>
      <c r="AQ13" s="3" t="s">
        <v>164</v>
      </c>
      <c r="AR13" s="1"/>
      <c r="AS13" s="6" t="s">
        <v>175</v>
      </c>
      <c r="AT13" s="3"/>
      <c r="AU13" s="2" t="s">
        <v>182</v>
      </c>
      <c r="AV13" s="6" t="s">
        <v>188</v>
      </c>
      <c r="AW13" s="1"/>
      <c r="AX13" s="1"/>
      <c r="AY13" s="1"/>
      <c r="AZ13" s="1"/>
      <c r="BA13" s="1"/>
      <c r="BB13" s="1"/>
    </row>
    <row r="14" spans="1:62" ht="11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"/>
      <c r="AC14" s="1"/>
      <c r="AD14" s="1"/>
      <c r="AE14" s="1"/>
      <c r="AF14" s="3" t="s">
        <v>110</v>
      </c>
      <c r="AG14" s="3"/>
      <c r="AH14" s="3" t="s">
        <v>121</v>
      </c>
      <c r="AI14" s="3" t="s">
        <v>124</v>
      </c>
      <c r="AJ14" s="1"/>
      <c r="AK14" s="1"/>
      <c r="AL14" s="1"/>
      <c r="AM14" s="1"/>
      <c r="AN14" s="3" t="s">
        <v>148</v>
      </c>
      <c r="AO14" s="3" t="s">
        <v>155</v>
      </c>
      <c r="AP14" s="3"/>
      <c r="AQ14" s="1"/>
      <c r="AR14" s="1"/>
      <c r="AS14" s="1"/>
      <c r="AT14" s="3"/>
      <c r="AU14" s="1"/>
      <c r="AV14" s="1"/>
      <c r="AW14" s="6" t="s">
        <v>193</v>
      </c>
      <c r="AX14" s="1"/>
      <c r="AY14" s="1"/>
      <c r="AZ14" s="1"/>
      <c r="BA14" s="1"/>
      <c r="BB14" s="1"/>
    </row>
    <row r="15" spans="1:62" ht="11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 t="s">
        <v>38</v>
      </c>
      <c r="S15" s="1"/>
      <c r="T15" s="3" t="s">
        <v>19</v>
      </c>
      <c r="U15" s="3" t="s">
        <v>52</v>
      </c>
      <c r="V15" s="1"/>
      <c r="W15" s="1"/>
      <c r="X15" s="1"/>
      <c r="Y15" s="1"/>
      <c r="Z15" s="3" t="s">
        <v>25</v>
      </c>
      <c r="AA15" s="3" t="s">
        <v>85</v>
      </c>
      <c r="AB15" s="3"/>
      <c r="AC15" s="3" t="s">
        <v>96</v>
      </c>
      <c r="AD15" s="3" t="s">
        <v>25</v>
      </c>
      <c r="AE15" s="1"/>
      <c r="AF15" s="1"/>
      <c r="AG15" s="3" t="s">
        <v>114</v>
      </c>
      <c r="AH15" s="1"/>
      <c r="AI15" s="1"/>
      <c r="AJ15" s="1"/>
      <c r="AK15" s="1"/>
      <c r="AL15" s="1"/>
      <c r="AM15" s="1"/>
      <c r="AN15" s="1"/>
      <c r="AO15" s="3"/>
      <c r="AP15" s="3"/>
      <c r="AQ15" s="3" t="s">
        <v>165</v>
      </c>
      <c r="AR15" s="1"/>
      <c r="AS15" s="1"/>
      <c r="AT15" s="3" t="s">
        <v>178</v>
      </c>
      <c r="AU15" s="7" t="s">
        <v>183</v>
      </c>
      <c r="AV15" s="6" t="s">
        <v>189</v>
      </c>
      <c r="AW15" s="1"/>
      <c r="AX15" s="1"/>
      <c r="AY15" s="1"/>
      <c r="AZ15" s="1"/>
      <c r="BA15" s="1"/>
      <c r="BB15" s="1"/>
    </row>
    <row r="16" spans="1:62" ht="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1"/>
      <c r="AD16" s="1"/>
      <c r="AE16" s="1"/>
      <c r="AF16" s="3" t="s">
        <v>19</v>
      </c>
      <c r="AG16" s="3"/>
      <c r="AH16" s="1"/>
      <c r="AI16" s="3" t="s">
        <v>125</v>
      </c>
      <c r="AJ16" s="1"/>
      <c r="AK16" s="1"/>
      <c r="AL16" s="1"/>
      <c r="AM16" s="1"/>
      <c r="AN16" s="3" t="s">
        <v>149</v>
      </c>
      <c r="AO16" s="1"/>
      <c r="AP16" s="3" t="s">
        <v>160</v>
      </c>
      <c r="AQ16" s="1"/>
      <c r="AR16" s="1"/>
      <c r="AS16" s="1"/>
      <c r="AT16" s="3"/>
      <c r="AU16" s="1"/>
      <c r="AV16" s="1"/>
      <c r="AW16" s="6" t="s">
        <v>194</v>
      </c>
      <c r="AX16" s="1"/>
      <c r="AY16" s="1"/>
      <c r="AZ16" s="1"/>
      <c r="BA16" s="1"/>
      <c r="BB16" s="1"/>
      <c r="BC16" s="17"/>
      <c r="BD16" s="17"/>
      <c r="BE16" s="17"/>
      <c r="BF16" s="17"/>
      <c r="BI16" s="18" t="s">
        <v>493</v>
      </c>
      <c r="BJ16" s="18" t="s">
        <v>494</v>
      </c>
    </row>
    <row r="17" spans="1:62" ht="45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487</v>
      </c>
      <c r="K17" s="1" t="s">
        <v>9</v>
      </c>
      <c r="L17" s="1" t="s">
        <v>10</v>
      </c>
      <c r="M17" s="1" t="s">
        <v>11</v>
      </c>
      <c r="N17" s="1" t="s">
        <v>12</v>
      </c>
      <c r="O17" s="1"/>
      <c r="P17" s="1"/>
      <c r="Q17" s="1"/>
      <c r="R17" s="3" t="s">
        <v>25</v>
      </c>
      <c r="S17" s="1"/>
      <c r="T17" s="1"/>
      <c r="U17" s="3" t="s">
        <v>19</v>
      </c>
      <c r="V17" s="1"/>
      <c r="W17" s="1"/>
      <c r="X17" s="1"/>
      <c r="Y17" s="1"/>
      <c r="Z17" s="1"/>
      <c r="AA17" s="3" t="s">
        <v>86</v>
      </c>
      <c r="AB17" s="3" t="s">
        <v>91</v>
      </c>
      <c r="AC17" s="3" t="s">
        <v>19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3" t="s">
        <v>75</v>
      </c>
      <c r="AP17" s="3"/>
      <c r="AQ17" s="3" t="s">
        <v>19</v>
      </c>
      <c r="AR17" s="1"/>
      <c r="AS17" s="1"/>
      <c r="AT17" s="1"/>
      <c r="AU17" s="7" t="s">
        <v>25</v>
      </c>
      <c r="AV17" s="1"/>
      <c r="AW17" s="1"/>
      <c r="AX17" s="1"/>
      <c r="AY17" s="1"/>
      <c r="AZ17" s="1"/>
      <c r="BA17" s="1"/>
      <c r="BB17" s="1"/>
      <c r="BC17" s="17" t="s">
        <v>495</v>
      </c>
      <c r="BD17" s="17" t="s">
        <v>496</v>
      </c>
      <c r="BE17" s="17" t="s">
        <v>497</v>
      </c>
      <c r="BF17" s="17" t="s">
        <v>498</v>
      </c>
      <c r="BH17" s="17" t="s">
        <v>499</v>
      </c>
      <c r="BI17" s="19" t="s">
        <v>500</v>
      </c>
      <c r="BJ17" s="19" t="s">
        <v>501</v>
      </c>
    </row>
    <row r="18" spans="1:62" ht="60" x14ac:dyDescent="0.25">
      <c r="A18" s="9" t="s">
        <v>219</v>
      </c>
      <c r="B18" s="9">
        <v>1726317694</v>
      </c>
      <c r="C18" s="10" t="s">
        <v>220</v>
      </c>
      <c r="D18" s="10">
        <v>22</v>
      </c>
      <c r="E18" s="10" t="s">
        <v>221</v>
      </c>
      <c r="F18" s="10" t="s">
        <v>222</v>
      </c>
      <c r="G18" s="10" t="s">
        <v>223</v>
      </c>
      <c r="H18" s="10" t="s">
        <v>224</v>
      </c>
      <c r="I18" s="10" t="s">
        <v>225</v>
      </c>
      <c r="J18" s="10" t="s">
        <v>488</v>
      </c>
      <c r="K18" s="10" t="s">
        <v>351</v>
      </c>
      <c r="L18" s="10" t="s">
        <v>226</v>
      </c>
      <c r="M18" s="10" t="s">
        <v>227</v>
      </c>
      <c r="N18" s="10" t="s">
        <v>228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  <c r="Y18" s="9">
        <v>0</v>
      </c>
      <c r="Z18" s="9">
        <v>0</v>
      </c>
      <c r="AA18" s="9">
        <v>1</v>
      </c>
      <c r="AB18" s="9">
        <v>1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1</v>
      </c>
      <c r="AI18" s="9">
        <v>0</v>
      </c>
      <c r="AJ18" s="9">
        <v>0</v>
      </c>
      <c r="AK18" s="9">
        <v>0</v>
      </c>
      <c r="AL18" s="9">
        <v>0</v>
      </c>
      <c r="AM18" s="9">
        <v>1</v>
      </c>
      <c r="AN18" s="9">
        <v>1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1</v>
      </c>
      <c r="AY18" s="9">
        <v>0</v>
      </c>
      <c r="AZ18" s="9">
        <v>0</v>
      </c>
      <c r="BA18" s="9">
        <v>0</v>
      </c>
      <c r="BB18" s="9">
        <v>1</v>
      </c>
      <c r="BC18">
        <f>COUNTIF(O18:BB18,1)</f>
        <v>9</v>
      </c>
      <c r="BD18">
        <f>COUNTIF(O18:BB18,0)</f>
        <v>31</v>
      </c>
      <c r="BE18">
        <f>COUNTIF(O18:BB18,"")</f>
        <v>0</v>
      </c>
      <c r="BF18">
        <f>SUM(BC18:BE18)</f>
        <v>40</v>
      </c>
      <c r="BH18" s="20">
        <f>SUM(O18:BB18)</f>
        <v>9</v>
      </c>
      <c r="BI18">
        <f>+O18+Q18+S18+U18+W18+Y18+AA18+AC18+AE18+AG18+AI18+AK18+AM18+AO18+AQ18+AS18+AU18+AW18+AY18+BA18</f>
        <v>2</v>
      </c>
      <c r="BJ18">
        <f>+P18+R18+T18+V18+X18+Z18+AB18+AD18+AF18+AH18+AJ18+AL18+AN18+AP18+AR18+AT18+AV18+AX18+AZ18+BB18</f>
        <v>7</v>
      </c>
    </row>
    <row r="19" spans="1:62" ht="60" x14ac:dyDescent="0.25">
      <c r="A19" s="11" t="s">
        <v>219</v>
      </c>
      <c r="B19" s="11">
        <v>46322453</v>
      </c>
      <c r="C19" s="12" t="s">
        <v>229</v>
      </c>
      <c r="D19" s="12">
        <v>31</v>
      </c>
      <c r="E19" s="12" t="s">
        <v>230</v>
      </c>
      <c r="F19" s="12" t="s">
        <v>231</v>
      </c>
      <c r="G19" s="12" t="s">
        <v>232</v>
      </c>
      <c r="H19" s="12" t="s">
        <v>233</v>
      </c>
      <c r="I19" s="12" t="s">
        <v>234</v>
      </c>
      <c r="J19" s="12" t="s">
        <v>489</v>
      </c>
      <c r="K19" s="12" t="s">
        <v>256</v>
      </c>
      <c r="L19" s="12" t="s">
        <v>226</v>
      </c>
      <c r="M19" s="12" t="s">
        <v>227</v>
      </c>
      <c r="N19" s="12" t="s">
        <v>235</v>
      </c>
      <c r="O19" s="11">
        <v>1</v>
      </c>
      <c r="P19" s="11">
        <v>1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0</v>
      </c>
      <c r="AF19" s="11">
        <v>1</v>
      </c>
      <c r="AG19" s="11">
        <v>1</v>
      </c>
      <c r="AH19" s="11">
        <v>1</v>
      </c>
      <c r="AI19" s="11">
        <v>1</v>
      </c>
      <c r="AJ19" s="11">
        <v>1</v>
      </c>
      <c r="AK19" s="11">
        <v>0</v>
      </c>
      <c r="AL19" s="11">
        <v>1</v>
      </c>
      <c r="AM19" s="11">
        <v>1</v>
      </c>
      <c r="AN19" s="11">
        <v>0</v>
      </c>
      <c r="AO19" s="11">
        <v>1</v>
      </c>
      <c r="AP19" s="11">
        <v>1</v>
      </c>
      <c r="AQ19" s="11">
        <v>1</v>
      </c>
      <c r="AR19" s="11">
        <v>0</v>
      </c>
      <c r="AS19" s="11">
        <v>1</v>
      </c>
      <c r="AT19" s="11">
        <v>1</v>
      </c>
      <c r="AU19" s="11">
        <v>1</v>
      </c>
      <c r="AV19" s="11">
        <v>1</v>
      </c>
      <c r="AW19" s="11">
        <v>1</v>
      </c>
      <c r="AX19" s="11">
        <v>1</v>
      </c>
      <c r="AY19" s="11">
        <v>0</v>
      </c>
      <c r="AZ19" s="11">
        <v>1</v>
      </c>
      <c r="BA19" s="11">
        <v>1</v>
      </c>
      <c r="BB19" s="11">
        <v>1</v>
      </c>
      <c r="BC19">
        <f t="shared" ref="BC19:BC82" si="0">COUNTIF(O19:BB19,1)</f>
        <v>35</v>
      </c>
      <c r="BD19">
        <f t="shared" ref="BD19:BD82" si="1">COUNTIF(O19:BB19,0)</f>
        <v>5</v>
      </c>
      <c r="BE19">
        <f t="shared" ref="BE19:BE82" si="2">COUNTIF(O19:BB19,"")</f>
        <v>0</v>
      </c>
      <c r="BF19">
        <f t="shared" ref="BF19:BF82" si="3">SUM(BC19:BE19)</f>
        <v>40</v>
      </c>
      <c r="BH19" s="20">
        <f t="shared" ref="BH19:BH82" si="4">SUM(O19:BB19)</f>
        <v>35</v>
      </c>
      <c r="BI19">
        <f t="shared" ref="BI19:BI82" si="5">+O19+Q19+S19+U19+W19+Y19+AA19+AC19+AE19+AG19+AI19+AK19+AM19+AO19+AQ19+AS19+AU19+AW19+AY19+BA19</f>
        <v>17</v>
      </c>
      <c r="BJ19">
        <f t="shared" ref="BJ19:BJ82" si="6">+P19+R19+T19+V19+X19+Z19+AB19+AD19+AF19+AH19+AJ19+AL19+AN19+AP19+AR19+AT19+AV19+AX19+AZ19+BB19</f>
        <v>18</v>
      </c>
    </row>
    <row r="20" spans="1:62" ht="60" x14ac:dyDescent="0.25">
      <c r="A20" s="9" t="s">
        <v>219</v>
      </c>
      <c r="B20" s="9">
        <v>979390758</v>
      </c>
      <c r="C20" s="10" t="s">
        <v>236</v>
      </c>
      <c r="D20" s="10">
        <v>29</v>
      </c>
      <c r="E20" s="10" t="s">
        <v>221</v>
      </c>
      <c r="F20" s="10" t="s">
        <v>231</v>
      </c>
      <c r="G20" s="10" t="s">
        <v>223</v>
      </c>
      <c r="H20" s="10" t="s">
        <v>224</v>
      </c>
      <c r="I20" s="10" t="s">
        <v>225</v>
      </c>
      <c r="J20" s="10" t="s">
        <v>488</v>
      </c>
      <c r="K20" s="12" t="s">
        <v>256</v>
      </c>
      <c r="L20" s="10" t="s">
        <v>226</v>
      </c>
      <c r="M20" s="10" t="s">
        <v>227</v>
      </c>
      <c r="N20" s="10" t="s">
        <v>237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1</v>
      </c>
      <c r="V20" s="9">
        <v>0</v>
      </c>
      <c r="W20" s="9">
        <v>0</v>
      </c>
      <c r="X20" s="9">
        <v>0</v>
      </c>
      <c r="Y20" s="9">
        <v>0</v>
      </c>
      <c r="Z20" s="9">
        <v>1</v>
      </c>
      <c r="AA20" s="9">
        <v>1</v>
      </c>
      <c r="AB20" s="9">
        <v>0</v>
      </c>
      <c r="AC20" s="9">
        <v>1</v>
      </c>
      <c r="AD20" s="9">
        <v>1</v>
      </c>
      <c r="AE20" s="9">
        <v>0</v>
      </c>
      <c r="AF20" s="9"/>
      <c r="AG20" s="9">
        <v>0</v>
      </c>
      <c r="AH20" s="9">
        <v>1</v>
      </c>
      <c r="AI20" s="9">
        <v>1</v>
      </c>
      <c r="AJ20" s="9">
        <v>1</v>
      </c>
      <c r="AK20" s="9">
        <v>1</v>
      </c>
      <c r="AL20" s="9">
        <v>1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1</v>
      </c>
      <c r="AT20" s="9">
        <v>1</v>
      </c>
      <c r="AU20" s="9">
        <v>1</v>
      </c>
      <c r="AV20" s="9">
        <v>1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>
        <f t="shared" si="0"/>
        <v>15</v>
      </c>
      <c r="BD20">
        <f t="shared" si="1"/>
        <v>24</v>
      </c>
      <c r="BE20">
        <f t="shared" si="2"/>
        <v>1</v>
      </c>
      <c r="BF20">
        <f t="shared" si="3"/>
        <v>40</v>
      </c>
      <c r="BH20" s="20">
        <f t="shared" si="4"/>
        <v>15</v>
      </c>
      <c r="BI20">
        <f t="shared" si="5"/>
        <v>7</v>
      </c>
      <c r="BJ20">
        <f t="shared" si="6"/>
        <v>8</v>
      </c>
    </row>
    <row r="21" spans="1:62" ht="60" x14ac:dyDescent="0.25">
      <c r="A21" s="9" t="s">
        <v>219</v>
      </c>
      <c r="B21" s="9">
        <v>1718546268</v>
      </c>
      <c r="C21" s="10" t="s">
        <v>238</v>
      </c>
      <c r="D21" s="10">
        <v>29</v>
      </c>
      <c r="E21" s="10" t="s">
        <v>221</v>
      </c>
      <c r="F21" s="10" t="s">
        <v>231</v>
      </c>
      <c r="G21" s="10" t="s">
        <v>223</v>
      </c>
      <c r="H21" s="10" t="s">
        <v>224</v>
      </c>
      <c r="I21" s="10" t="s">
        <v>225</v>
      </c>
      <c r="J21" s="10" t="s">
        <v>488</v>
      </c>
      <c r="K21" s="12" t="s">
        <v>256</v>
      </c>
      <c r="L21" s="10" t="s">
        <v>226</v>
      </c>
      <c r="M21" s="10" t="s">
        <v>227</v>
      </c>
      <c r="N21" s="10" t="s">
        <v>239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1</v>
      </c>
      <c r="V21" s="9">
        <v>0</v>
      </c>
      <c r="W21" s="9">
        <v>1</v>
      </c>
      <c r="X21" s="9">
        <v>1</v>
      </c>
      <c r="Y21" s="9">
        <v>0</v>
      </c>
      <c r="Z21" s="9">
        <v>1</v>
      </c>
      <c r="AA21" s="9">
        <v>1</v>
      </c>
      <c r="AB21" s="9">
        <v>0</v>
      </c>
      <c r="AC21" s="9">
        <v>1</v>
      </c>
      <c r="AD21" s="9">
        <v>1</v>
      </c>
      <c r="AE21" s="9">
        <v>0</v>
      </c>
      <c r="AF21" s="9">
        <v>1</v>
      </c>
      <c r="AG21" s="9">
        <v>0</v>
      </c>
      <c r="AH21" s="9">
        <v>1</v>
      </c>
      <c r="AI21" s="9">
        <v>1</v>
      </c>
      <c r="AJ21" s="9">
        <v>0</v>
      </c>
      <c r="AK21" s="9">
        <v>1</v>
      </c>
      <c r="AL21" s="9">
        <v>1</v>
      </c>
      <c r="AM21" s="9">
        <v>0</v>
      </c>
      <c r="AN21" s="9">
        <v>0</v>
      </c>
      <c r="AO21" s="9">
        <v>0</v>
      </c>
      <c r="AP21" s="9">
        <v>1</v>
      </c>
      <c r="AQ21" s="9">
        <v>0</v>
      </c>
      <c r="AR21" s="9">
        <v>1</v>
      </c>
      <c r="AS21" s="9">
        <v>0</v>
      </c>
      <c r="AT21" s="9">
        <v>0</v>
      </c>
      <c r="AU21" s="9">
        <v>1</v>
      </c>
      <c r="AV21" s="9">
        <v>0</v>
      </c>
      <c r="AW21" s="9">
        <v>1</v>
      </c>
      <c r="AX21" s="9">
        <v>0</v>
      </c>
      <c r="AY21" s="9"/>
      <c r="AZ21" s="9"/>
      <c r="BA21" s="9"/>
      <c r="BB21" s="9"/>
      <c r="BC21">
        <f t="shared" si="0"/>
        <v>17</v>
      </c>
      <c r="BD21">
        <f t="shared" si="1"/>
        <v>19</v>
      </c>
      <c r="BE21">
        <f t="shared" si="2"/>
        <v>4</v>
      </c>
      <c r="BF21">
        <f t="shared" si="3"/>
        <v>40</v>
      </c>
      <c r="BH21" s="20">
        <f t="shared" si="4"/>
        <v>17</v>
      </c>
      <c r="BI21">
        <f t="shared" si="5"/>
        <v>9</v>
      </c>
      <c r="BJ21">
        <f t="shared" si="6"/>
        <v>8</v>
      </c>
    </row>
    <row r="22" spans="1:62" ht="60" x14ac:dyDescent="0.25">
      <c r="A22" s="11" t="s">
        <v>219</v>
      </c>
      <c r="B22" s="11">
        <v>1713081923</v>
      </c>
      <c r="C22" s="12" t="s">
        <v>240</v>
      </c>
      <c r="D22" s="12">
        <v>26</v>
      </c>
      <c r="E22" s="12" t="s">
        <v>221</v>
      </c>
      <c r="F22" s="12" t="s">
        <v>222</v>
      </c>
      <c r="G22" s="12" t="s">
        <v>223</v>
      </c>
      <c r="H22" s="12" t="s">
        <v>224</v>
      </c>
      <c r="I22" s="12" t="s">
        <v>225</v>
      </c>
      <c r="J22" s="10" t="s">
        <v>488</v>
      </c>
      <c r="K22" s="12" t="s">
        <v>256</v>
      </c>
      <c r="L22" s="12" t="s">
        <v>226</v>
      </c>
      <c r="M22" s="12" t="s">
        <v>227</v>
      </c>
      <c r="N22" s="12" t="s">
        <v>241</v>
      </c>
      <c r="O22" s="11">
        <v>0</v>
      </c>
      <c r="P22" s="11">
        <v>1</v>
      </c>
      <c r="Q22" s="11">
        <v>0</v>
      </c>
      <c r="R22" s="11">
        <v>1</v>
      </c>
      <c r="S22" s="11">
        <v>1</v>
      </c>
      <c r="T22" s="11">
        <v>0</v>
      </c>
      <c r="U22" s="11">
        <v>1</v>
      </c>
      <c r="V22" s="11">
        <v>0</v>
      </c>
      <c r="W22" s="11">
        <v>0</v>
      </c>
      <c r="X22" s="11">
        <v>1</v>
      </c>
      <c r="Y22" s="11">
        <v>1</v>
      </c>
      <c r="Z22" s="11">
        <v>1</v>
      </c>
      <c r="AA22" s="11"/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0</v>
      </c>
      <c r="AH22" s="11">
        <v>1</v>
      </c>
      <c r="AI22" s="11">
        <v>0</v>
      </c>
      <c r="AJ22" s="11">
        <v>1</v>
      </c>
      <c r="AK22" s="11">
        <v>1</v>
      </c>
      <c r="AL22" s="11">
        <v>1</v>
      </c>
      <c r="AM22" s="11">
        <v>1</v>
      </c>
      <c r="AN22" s="11">
        <v>0</v>
      </c>
      <c r="AO22" s="11">
        <v>1</v>
      </c>
      <c r="AP22" s="11">
        <v>1</v>
      </c>
      <c r="AQ22" s="11">
        <v>1</v>
      </c>
      <c r="AR22" s="11">
        <v>0</v>
      </c>
      <c r="AS22" s="11"/>
      <c r="AT22" s="11">
        <v>0</v>
      </c>
      <c r="AU22" s="11">
        <v>1</v>
      </c>
      <c r="AV22" s="11">
        <v>0</v>
      </c>
      <c r="AW22" s="11">
        <v>1</v>
      </c>
      <c r="AX22" s="11">
        <v>1</v>
      </c>
      <c r="AY22" s="11">
        <v>0</v>
      </c>
      <c r="AZ22" s="11">
        <v>0</v>
      </c>
      <c r="BA22" s="11">
        <v>1</v>
      </c>
      <c r="BB22" s="11">
        <v>0</v>
      </c>
      <c r="BC22">
        <f t="shared" si="0"/>
        <v>24</v>
      </c>
      <c r="BD22">
        <f t="shared" si="1"/>
        <v>14</v>
      </c>
      <c r="BE22">
        <f t="shared" si="2"/>
        <v>2</v>
      </c>
      <c r="BF22">
        <f t="shared" si="3"/>
        <v>40</v>
      </c>
      <c r="BH22" s="20">
        <f t="shared" si="4"/>
        <v>24</v>
      </c>
      <c r="BI22">
        <f t="shared" si="5"/>
        <v>12</v>
      </c>
      <c r="BJ22">
        <f t="shared" si="6"/>
        <v>12</v>
      </c>
    </row>
    <row r="23" spans="1:62" ht="60" x14ac:dyDescent="0.25">
      <c r="A23" s="9" t="s">
        <v>219</v>
      </c>
      <c r="B23" s="9">
        <v>989727932</v>
      </c>
      <c r="C23" s="10" t="s">
        <v>242</v>
      </c>
      <c r="D23" s="10">
        <v>35</v>
      </c>
      <c r="E23" s="10" t="s">
        <v>230</v>
      </c>
      <c r="F23" s="10" t="s">
        <v>222</v>
      </c>
      <c r="G23" s="10" t="s">
        <v>232</v>
      </c>
      <c r="H23" s="10" t="s">
        <v>233</v>
      </c>
      <c r="I23" s="10" t="s">
        <v>234</v>
      </c>
      <c r="J23" s="12" t="s">
        <v>489</v>
      </c>
      <c r="K23" s="12" t="s">
        <v>256</v>
      </c>
      <c r="L23" s="10" t="s">
        <v>226</v>
      </c>
      <c r="M23" s="10" t="s">
        <v>227</v>
      </c>
      <c r="N23" s="10" t="s">
        <v>243</v>
      </c>
      <c r="O23" s="9">
        <v>1</v>
      </c>
      <c r="P23" s="9">
        <v>0</v>
      </c>
      <c r="Q23" s="9">
        <v>1</v>
      </c>
      <c r="R23" s="9">
        <v>0</v>
      </c>
      <c r="S23" s="9">
        <v>1</v>
      </c>
      <c r="T23" s="9">
        <v>1</v>
      </c>
      <c r="U23" s="9">
        <v>1</v>
      </c>
      <c r="V23" s="9">
        <v>0</v>
      </c>
      <c r="W23" s="9"/>
      <c r="X23" s="9">
        <v>1</v>
      </c>
      <c r="Y23" s="9"/>
      <c r="Z23" s="9">
        <v>1</v>
      </c>
      <c r="AA23" s="9">
        <v>1</v>
      </c>
      <c r="AB23" s="9">
        <v>1</v>
      </c>
      <c r="AC23" s="9">
        <v>1</v>
      </c>
      <c r="AD23" s="9">
        <v>0</v>
      </c>
      <c r="AE23" s="9">
        <v>1</v>
      </c>
      <c r="AF23" s="9">
        <v>1</v>
      </c>
      <c r="AG23" s="9">
        <v>0</v>
      </c>
      <c r="AH23" s="9">
        <v>0</v>
      </c>
      <c r="AI23" s="9">
        <v>0</v>
      </c>
      <c r="AJ23" s="9">
        <v>1</v>
      </c>
      <c r="AK23" s="9">
        <v>1</v>
      </c>
      <c r="AL23" s="9">
        <v>1</v>
      </c>
      <c r="AM23" s="9">
        <v>0</v>
      </c>
      <c r="AN23" s="9">
        <v>0</v>
      </c>
      <c r="AO23" s="9">
        <v>1</v>
      </c>
      <c r="AP23" s="9">
        <v>1</v>
      </c>
      <c r="AQ23" s="9"/>
      <c r="AR23" s="9">
        <v>1</v>
      </c>
      <c r="AS23" s="9"/>
      <c r="AT23" s="9">
        <v>1</v>
      </c>
      <c r="AU23" s="9"/>
      <c r="AV23" s="9"/>
      <c r="AW23" s="9">
        <v>0</v>
      </c>
      <c r="AX23" s="9">
        <v>1</v>
      </c>
      <c r="AY23" s="9">
        <v>0</v>
      </c>
      <c r="AZ23" s="9">
        <v>0</v>
      </c>
      <c r="BA23" s="9">
        <v>1</v>
      </c>
      <c r="BB23" s="9">
        <v>1</v>
      </c>
      <c r="BC23">
        <f t="shared" si="0"/>
        <v>22</v>
      </c>
      <c r="BD23">
        <f t="shared" si="1"/>
        <v>12</v>
      </c>
      <c r="BE23">
        <f t="shared" si="2"/>
        <v>6</v>
      </c>
      <c r="BF23">
        <f t="shared" si="3"/>
        <v>40</v>
      </c>
      <c r="BH23" s="20">
        <f t="shared" si="4"/>
        <v>22</v>
      </c>
      <c r="BI23">
        <f t="shared" si="5"/>
        <v>10</v>
      </c>
      <c r="BJ23">
        <f t="shared" si="6"/>
        <v>12</v>
      </c>
    </row>
    <row r="24" spans="1:62" ht="60" x14ac:dyDescent="0.25">
      <c r="A24" s="11" t="s">
        <v>219</v>
      </c>
      <c r="B24" s="11">
        <v>45866844</v>
      </c>
      <c r="C24" s="12" t="s">
        <v>244</v>
      </c>
      <c r="D24" s="12">
        <v>26</v>
      </c>
      <c r="E24" s="12" t="s">
        <v>221</v>
      </c>
      <c r="F24" s="12" t="s">
        <v>222</v>
      </c>
      <c r="G24" s="12" t="s">
        <v>232</v>
      </c>
      <c r="H24" s="12" t="s">
        <v>245</v>
      </c>
      <c r="I24" s="12" t="s">
        <v>245</v>
      </c>
      <c r="J24" s="12" t="s">
        <v>489</v>
      </c>
      <c r="K24" s="12" t="s">
        <v>491</v>
      </c>
      <c r="L24" s="12" t="s">
        <v>226</v>
      </c>
      <c r="M24" s="12" t="s">
        <v>227</v>
      </c>
      <c r="N24" s="12" t="s">
        <v>246</v>
      </c>
      <c r="O24" s="11">
        <v>0</v>
      </c>
      <c r="P24" s="11">
        <v>0</v>
      </c>
      <c r="Q24" s="11">
        <v>0</v>
      </c>
      <c r="R24" s="11">
        <v>1</v>
      </c>
      <c r="S24" s="11">
        <v>1</v>
      </c>
      <c r="T24" s="11">
        <v>0</v>
      </c>
      <c r="U24" s="11">
        <v>0</v>
      </c>
      <c r="V24" s="11">
        <v>0</v>
      </c>
      <c r="W24" s="11">
        <v>1</v>
      </c>
      <c r="X24" s="11">
        <v>1</v>
      </c>
      <c r="Y24" s="11">
        <v>0</v>
      </c>
      <c r="Z24" s="11">
        <v>0</v>
      </c>
      <c r="AA24" s="11">
        <v>0</v>
      </c>
      <c r="AB24" s="11">
        <v>1</v>
      </c>
      <c r="AC24" s="11">
        <v>1</v>
      </c>
      <c r="AD24" s="11">
        <v>1</v>
      </c>
      <c r="AE24" s="11">
        <v>0</v>
      </c>
      <c r="AF24" s="11">
        <v>1</v>
      </c>
      <c r="AG24" s="11">
        <v>0</v>
      </c>
      <c r="AH24" s="11">
        <v>1</v>
      </c>
      <c r="AI24" s="11">
        <v>1</v>
      </c>
      <c r="AJ24" s="11">
        <v>1</v>
      </c>
      <c r="AK24" s="11">
        <v>0</v>
      </c>
      <c r="AL24" s="11">
        <v>1</v>
      </c>
      <c r="AM24" s="11">
        <v>1</v>
      </c>
      <c r="AN24" s="11">
        <v>0</v>
      </c>
      <c r="AO24" s="11"/>
      <c r="AP24" s="11">
        <v>1</v>
      </c>
      <c r="AQ24" s="11"/>
      <c r="AR24" s="11">
        <v>0</v>
      </c>
      <c r="AS24" s="11">
        <v>1</v>
      </c>
      <c r="AT24" s="11"/>
      <c r="AU24" s="11"/>
      <c r="AV24" s="11"/>
      <c r="AW24" s="11"/>
      <c r="AX24" s="11"/>
      <c r="AY24" s="11"/>
      <c r="AZ24" s="11"/>
      <c r="BA24" s="11"/>
      <c r="BB24" s="11"/>
      <c r="BC24">
        <f t="shared" si="0"/>
        <v>15</v>
      </c>
      <c r="BD24">
        <f t="shared" si="1"/>
        <v>14</v>
      </c>
      <c r="BE24">
        <f t="shared" si="2"/>
        <v>11</v>
      </c>
      <c r="BF24">
        <f t="shared" si="3"/>
        <v>40</v>
      </c>
      <c r="BH24" s="20">
        <f t="shared" si="4"/>
        <v>15</v>
      </c>
      <c r="BI24">
        <f t="shared" si="5"/>
        <v>6</v>
      </c>
      <c r="BJ24">
        <f t="shared" si="6"/>
        <v>9</v>
      </c>
    </row>
    <row r="25" spans="1:62" ht="75" x14ac:dyDescent="0.25">
      <c r="A25" s="11" t="s">
        <v>219</v>
      </c>
      <c r="B25" s="11">
        <v>46953087</v>
      </c>
      <c r="C25" s="12" t="s">
        <v>247</v>
      </c>
      <c r="D25" s="12">
        <v>24</v>
      </c>
      <c r="E25" s="12" t="s">
        <v>221</v>
      </c>
      <c r="F25" s="12" t="s">
        <v>222</v>
      </c>
      <c r="G25" s="12" t="s">
        <v>232</v>
      </c>
      <c r="H25" s="12" t="s">
        <v>233</v>
      </c>
      <c r="I25" s="12" t="s">
        <v>234</v>
      </c>
      <c r="J25" s="12" t="s">
        <v>489</v>
      </c>
      <c r="K25" s="12" t="s">
        <v>491</v>
      </c>
      <c r="L25" s="12" t="s">
        <v>226</v>
      </c>
      <c r="M25" s="12" t="s">
        <v>227</v>
      </c>
      <c r="N25" s="12" t="s">
        <v>248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0</v>
      </c>
      <c r="X25" s="11">
        <v>1</v>
      </c>
      <c r="Y25" s="11">
        <v>1</v>
      </c>
      <c r="Z25" s="11">
        <v>1</v>
      </c>
      <c r="AA25" s="11">
        <v>1</v>
      </c>
      <c r="AB25" s="11">
        <v>0</v>
      </c>
      <c r="AC25" s="11">
        <v>0</v>
      </c>
      <c r="AD25" s="11">
        <v>1</v>
      </c>
      <c r="AE25" s="11">
        <v>1</v>
      </c>
      <c r="AF25" s="11">
        <v>1</v>
      </c>
      <c r="AG25" s="11">
        <v>1</v>
      </c>
      <c r="AH25" s="11">
        <v>1</v>
      </c>
      <c r="AI25" s="11">
        <v>1</v>
      </c>
      <c r="AJ25" s="11">
        <v>1</v>
      </c>
      <c r="AK25" s="11">
        <v>1</v>
      </c>
      <c r="AL25" s="11">
        <v>1</v>
      </c>
      <c r="AM25" s="11">
        <v>1</v>
      </c>
      <c r="AN25" s="11">
        <v>0</v>
      </c>
      <c r="AO25" s="11">
        <v>1</v>
      </c>
      <c r="AP25" s="11">
        <v>1</v>
      </c>
      <c r="AQ25" s="11">
        <v>1</v>
      </c>
      <c r="AR25" s="11">
        <v>1</v>
      </c>
      <c r="AS25" s="11">
        <v>0</v>
      </c>
      <c r="AT25" s="11">
        <v>0</v>
      </c>
      <c r="AU25" s="11">
        <v>1</v>
      </c>
      <c r="AV25" s="11">
        <v>1</v>
      </c>
      <c r="AW25" s="11">
        <v>1</v>
      </c>
      <c r="AX25" s="11">
        <v>1</v>
      </c>
      <c r="AY25" s="11">
        <v>0</v>
      </c>
      <c r="AZ25" s="11">
        <v>1</v>
      </c>
      <c r="BA25" s="11">
        <v>1</v>
      </c>
      <c r="BB25" s="11">
        <v>0</v>
      </c>
      <c r="BC25">
        <f t="shared" si="0"/>
        <v>32</v>
      </c>
      <c r="BD25">
        <f t="shared" si="1"/>
        <v>8</v>
      </c>
      <c r="BE25">
        <f t="shared" si="2"/>
        <v>0</v>
      </c>
      <c r="BF25">
        <f t="shared" si="3"/>
        <v>40</v>
      </c>
      <c r="BH25" s="20">
        <f t="shared" si="4"/>
        <v>32</v>
      </c>
      <c r="BI25">
        <f t="shared" si="5"/>
        <v>16</v>
      </c>
      <c r="BJ25">
        <f t="shared" si="6"/>
        <v>16</v>
      </c>
    </row>
    <row r="26" spans="1:62" ht="60" x14ac:dyDescent="0.25">
      <c r="A26" s="9" t="s">
        <v>219</v>
      </c>
      <c r="B26" s="9">
        <v>1104613367</v>
      </c>
      <c r="C26" s="10" t="s">
        <v>249</v>
      </c>
      <c r="D26" s="10">
        <v>28</v>
      </c>
      <c r="E26" s="10" t="s">
        <v>221</v>
      </c>
      <c r="F26" s="10" t="s">
        <v>222</v>
      </c>
      <c r="G26" s="10" t="s">
        <v>223</v>
      </c>
      <c r="H26" s="10" t="s">
        <v>250</v>
      </c>
      <c r="I26" s="10" t="s">
        <v>251</v>
      </c>
      <c r="J26" s="10" t="s">
        <v>488</v>
      </c>
      <c r="K26" s="12" t="s">
        <v>492</v>
      </c>
      <c r="L26" s="10" t="s">
        <v>226</v>
      </c>
      <c r="M26" s="10" t="s">
        <v>227</v>
      </c>
      <c r="N26" s="10" t="s">
        <v>252</v>
      </c>
      <c r="O26" s="9">
        <v>0</v>
      </c>
      <c r="P26" s="9">
        <v>0</v>
      </c>
      <c r="Q26" s="9">
        <v>0</v>
      </c>
      <c r="R26" s="9">
        <v>0</v>
      </c>
      <c r="S26" s="9">
        <v>1</v>
      </c>
      <c r="T26" s="9">
        <v>0</v>
      </c>
      <c r="U26" s="9">
        <v>0</v>
      </c>
      <c r="V26" s="9">
        <v>1</v>
      </c>
      <c r="W26" s="9">
        <v>1</v>
      </c>
      <c r="X26" s="9">
        <v>1</v>
      </c>
      <c r="Y26" s="9">
        <v>0</v>
      </c>
      <c r="Z26" s="9">
        <v>1</v>
      </c>
      <c r="AA26" s="9">
        <v>1</v>
      </c>
      <c r="AB26" s="9">
        <v>0</v>
      </c>
      <c r="AC26" s="9">
        <v>0</v>
      </c>
      <c r="AD26" s="9">
        <v>1</v>
      </c>
      <c r="AE26" s="9">
        <v>0</v>
      </c>
      <c r="AF26" s="9">
        <v>0</v>
      </c>
      <c r="AG26" s="9">
        <v>0</v>
      </c>
      <c r="AH26" s="9">
        <v>1</v>
      </c>
      <c r="AI26" s="9">
        <v>0</v>
      </c>
      <c r="AJ26" s="9">
        <v>1</v>
      </c>
      <c r="AK26" s="9">
        <v>0</v>
      </c>
      <c r="AL26" s="9">
        <v>0</v>
      </c>
      <c r="AM26" s="9">
        <v>1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1</v>
      </c>
      <c r="AV26" s="9">
        <v>0</v>
      </c>
      <c r="AW26" s="9">
        <v>1</v>
      </c>
      <c r="AX26" s="9">
        <v>1</v>
      </c>
      <c r="AY26" s="9">
        <v>0</v>
      </c>
      <c r="AZ26" s="9">
        <v>0</v>
      </c>
      <c r="BA26" s="9">
        <v>1</v>
      </c>
      <c r="BB26" s="9">
        <v>1</v>
      </c>
      <c r="BC26">
        <f t="shared" si="0"/>
        <v>15</v>
      </c>
      <c r="BD26">
        <f t="shared" si="1"/>
        <v>25</v>
      </c>
      <c r="BE26">
        <f t="shared" si="2"/>
        <v>0</v>
      </c>
      <c r="BF26">
        <f t="shared" si="3"/>
        <v>40</v>
      </c>
      <c r="BH26" s="20">
        <f t="shared" si="4"/>
        <v>15</v>
      </c>
      <c r="BI26">
        <f t="shared" si="5"/>
        <v>7</v>
      </c>
      <c r="BJ26">
        <f t="shared" si="6"/>
        <v>8</v>
      </c>
    </row>
    <row r="27" spans="1:62" ht="60" x14ac:dyDescent="0.25">
      <c r="A27" s="11" t="s">
        <v>219</v>
      </c>
      <c r="B27" s="11">
        <v>9798345</v>
      </c>
      <c r="C27" s="12" t="s">
        <v>253</v>
      </c>
      <c r="D27" s="12">
        <v>43</v>
      </c>
      <c r="E27" s="12" t="s">
        <v>221</v>
      </c>
      <c r="F27" s="12" t="s">
        <v>222</v>
      </c>
      <c r="G27" s="12" t="s">
        <v>232</v>
      </c>
      <c r="H27" s="12" t="s">
        <v>233</v>
      </c>
      <c r="I27" s="12" t="s">
        <v>234</v>
      </c>
      <c r="J27" s="12" t="s">
        <v>489</v>
      </c>
      <c r="K27" s="12" t="s">
        <v>491</v>
      </c>
      <c r="L27" s="12" t="s">
        <v>226</v>
      </c>
      <c r="M27" s="12" t="s">
        <v>227</v>
      </c>
      <c r="N27" s="12" t="s">
        <v>254</v>
      </c>
      <c r="O27" s="11">
        <v>1</v>
      </c>
      <c r="P27" s="11">
        <v>0</v>
      </c>
      <c r="Q27" s="11">
        <v>0</v>
      </c>
      <c r="R27" s="11">
        <v>1</v>
      </c>
      <c r="S27" s="11">
        <v>1</v>
      </c>
      <c r="T27" s="11">
        <v>1</v>
      </c>
      <c r="U27" s="11">
        <v>0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/>
      <c r="AF27" s="11">
        <v>1</v>
      </c>
      <c r="AG27" s="11">
        <v>0</v>
      </c>
      <c r="AH27" s="11">
        <v>1</v>
      </c>
      <c r="AI27" s="11">
        <v>0</v>
      </c>
      <c r="AJ27" s="11">
        <v>1</v>
      </c>
      <c r="AK27" s="11">
        <v>0</v>
      </c>
      <c r="AL27" s="11">
        <v>1</v>
      </c>
      <c r="AM27" s="11">
        <v>1</v>
      </c>
      <c r="AN27" s="11">
        <v>0</v>
      </c>
      <c r="AO27" s="11">
        <v>1</v>
      </c>
      <c r="AP27" s="11">
        <v>1</v>
      </c>
      <c r="AQ27" s="11">
        <v>1</v>
      </c>
      <c r="AR27" s="11">
        <v>1</v>
      </c>
      <c r="AS27" s="11">
        <v>1</v>
      </c>
      <c r="AT27" s="11">
        <v>0</v>
      </c>
      <c r="AU27" s="11">
        <v>1</v>
      </c>
      <c r="AV27" s="11"/>
      <c r="AW27" s="11">
        <v>1</v>
      </c>
      <c r="AX27" s="11">
        <v>1</v>
      </c>
      <c r="AY27" s="11">
        <v>0</v>
      </c>
      <c r="AZ27" s="11">
        <v>1</v>
      </c>
      <c r="BA27" s="11">
        <v>1</v>
      </c>
      <c r="BB27" s="11"/>
      <c r="BC27">
        <f t="shared" si="0"/>
        <v>28</v>
      </c>
      <c r="BD27">
        <f t="shared" si="1"/>
        <v>9</v>
      </c>
      <c r="BE27">
        <f t="shared" si="2"/>
        <v>3</v>
      </c>
      <c r="BF27">
        <f t="shared" si="3"/>
        <v>40</v>
      </c>
      <c r="BH27" s="20">
        <f t="shared" si="4"/>
        <v>28</v>
      </c>
      <c r="BI27">
        <f t="shared" si="5"/>
        <v>13</v>
      </c>
      <c r="BJ27">
        <f t="shared" si="6"/>
        <v>15</v>
      </c>
    </row>
    <row r="28" spans="1:62" ht="90" x14ac:dyDescent="0.25">
      <c r="A28" s="9" t="s">
        <v>219</v>
      </c>
      <c r="B28" s="9">
        <v>1723250633</v>
      </c>
      <c r="C28" s="10" t="s">
        <v>255</v>
      </c>
      <c r="D28" s="10">
        <v>24</v>
      </c>
      <c r="E28" s="10" t="s">
        <v>230</v>
      </c>
      <c r="F28" s="10" t="s">
        <v>222</v>
      </c>
      <c r="G28" s="10" t="s">
        <v>223</v>
      </c>
      <c r="H28" s="10" t="s">
        <v>224</v>
      </c>
      <c r="I28" s="10" t="s">
        <v>225</v>
      </c>
      <c r="J28" s="10" t="s">
        <v>488</v>
      </c>
      <c r="K28" s="12" t="s">
        <v>256</v>
      </c>
      <c r="L28" s="10" t="s">
        <v>226</v>
      </c>
      <c r="M28" s="10" t="s">
        <v>227</v>
      </c>
      <c r="N28" s="10" t="s">
        <v>257</v>
      </c>
      <c r="O28" s="9"/>
      <c r="P28" s="9">
        <v>0</v>
      </c>
      <c r="Q28" s="9">
        <v>1</v>
      </c>
      <c r="R28" s="9">
        <v>1</v>
      </c>
      <c r="S28" s="9">
        <v>1</v>
      </c>
      <c r="T28" s="9">
        <v>0</v>
      </c>
      <c r="U28" s="9">
        <v>1</v>
      </c>
      <c r="V28" s="9">
        <v>1</v>
      </c>
      <c r="W28" s="9">
        <v>1</v>
      </c>
      <c r="X28" s="9">
        <v>1</v>
      </c>
      <c r="Y28" s="9">
        <v>0</v>
      </c>
      <c r="Z28" s="9">
        <v>1</v>
      </c>
      <c r="AA28" s="9">
        <v>1</v>
      </c>
      <c r="AB28" s="9">
        <v>1</v>
      </c>
      <c r="AC28" s="9"/>
      <c r="AD28" s="9">
        <v>1</v>
      </c>
      <c r="AE28" s="9">
        <v>0</v>
      </c>
      <c r="AF28" s="9">
        <v>1</v>
      </c>
      <c r="AG28" s="9">
        <v>0</v>
      </c>
      <c r="AH28" s="9">
        <v>1</v>
      </c>
      <c r="AI28" s="9">
        <v>0</v>
      </c>
      <c r="AJ28" s="9">
        <v>1</v>
      </c>
      <c r="AK28" s="9">
        <v>1</v>
      </c>
      <c r="AL28" s="9">
        <v>1</v>
      </c>
      <c r="AM28" s="9">
        <v>1</v>
      </c>
      <c r="AN28" s="9">
        <v>0</v>
      </c>
      <c r="AO28" s="9">
        <v>1</v>
      </c>
      <c r="AP28" s="9">
        <v>1</v>
      </c>
      <c r="AQ28" s="9">
        <v>1</v>
      </c>
      <c r="AR28" s="9">
        <v>1</v>
      </c>
      <c r="AS28" s="9"/>
      <c r="AT28" s="9">
        <v>0</v>
      </c>
      <c r="AU28" s="9">
        <v>1</v>
      </c>
      <c r="AV28" s="9">
        <v>1</v>
      </c>
      <c r="AW28" s="9">
        <v>1</v>
      </c>
      <c r="AX28" s="9">
        <v>1</v>
      </c>
      <c r="AY28" s="9">
        <v>0</v>
      </c>
      <c r="AZ28" s="9">
        <v>1</v>
      </c>
      <c r="BA28" s="9">
        <v>1</v>
      </c>
      <c r="BB28" s="9">
        <v>1</v>
      </c>
      <c r="BC28">
        <f t="shared" si="0"/>
        <v>28</v>
      </c>
      <c r="BD28">
        <f t="shared" si="1"/>
        <v>9</v>
      </c>
      <c r="BE28">
        <f t="shared" si="2"/>
        <v>3</v>
      </c>
      <c r="BF28">
        <f t="shared" si="3"/>
        <v>40</v>
      </c>
      <c r="BH28" s="20">
        <f t="shared" si="4"/>
        <v>28</v>
      </c>
      <c r="BI28">
        <f t="shared" si="5"/>
        <v>12</v>
      </c>
      <c r="BJ28">
        <f t="shared" si="6"/>
        <v>16</v>
      </c>
    </row>
    <row r="29" spans="1:62" ht="60" x14ac:dyDescent="0.25">
      <c r="A29" s="11" t="s">
        <v>219</v>
      </c>
      <c r="B29" s="11">
        <v>45112500</v>
      </c>
      <c r="C29" s="12" t="s">
        <v>258</v>
      </c>
      <c r="D29" s="12">
        <v>27</v>
      </c>
      <c r="E29" s="12" t="s">
        <v>230</v>
      </c>
      <c r="F29" s="12" t="s">
        <v>222</v>
      </c>
      <c r="G29" s="12" t="s">
        <v>232</v>
      </c>
      <c r="H29" s="12" t="s">
        <v>259</v>
      </c>
      <c r="I29" s="12" t="s">
        <v>259</v>
      </c>
      <c r="J29" s="12" t="s">
        <v>489</v>
      </c>
      <c r="K29" s="12" t="s">
        <v>491</v>
      </c>
      <c r="L29" s="12" t="s">
        <v>226</v>
      </c>
      <c r="M29" s="12" t="s">
        <v>227</v>
      </c>
      <c r="N29" s="12" t="s">
        <v>260</v>
      </c>
      <c r="O29" s="11">
        <v>1</v>
      </c>
      <c r="P29" s="11">
        <v>1</v>
      </c>
      <c r="Q29" s="11">
        <v>0</v>
      </c>
      <c r="R29" s="11">
        <v>1</v>
      </c>
      <c r="S29" s="11"/>
      <c r="T29" s="11">
        <v>1</v>
      </c>
      <c r="U29" s="11">
        <v>0</v>
      </c>
      <c r="V29" s="11"/>
      <c r="W29" s="11">
        <v>1</v>
      </c>
      <c r="X29" s="11">
        <v>0</v>
      </c>
      <c r="Y29" s="11">
        <v>0</v>
      </c>
      <c r="Z29" s="11">
        <v>1</v>
      </c>
      <c r="AA29" s="11">
        <v>1</v>
      </c>
      <c r="AB29" s="11">
        <v>0</v>
      </c>
      <c r="AC29" s="11">
        <v>1</v>
      </c>
      <c r="AD29" s="11">
        <v>1</v>
      </c>
      <c r="AE29" s="11"/>
      <c r="AF29" s="11">
        <v>1</v>
      </c>
      <c r="AG29" s="11"/>
      <c r="AH29" s="11">
        <v>1</v>
      </c>
      <c r="AI29" s="11">
        <v>1</v>
      </c>
      <c r="AJ29" s="11"/>
      <c r="AK29" s="11"/>
      <c r="AL29" s="11">
        <v>1</v>
      </c>
      <c r="AM29" s="11"/>
      <c r="AN29" s="11">
        <v>0</v>
      </c>
      <c r="AO29" s="11">
        <v>1</v>
      </c>
      <c r="AP29" s="11">
        <v>1</v>
      </c>
      <c r="AQ29" s="11">
        <v>0</v>
      </c>
      <c r="AR29" s="11">
        <v>0</v>
      </c>
      <c r="AS29" s="11">
        <v>1</v>
      </c>
      <c r="AT29" s="11"/>
      <c r="AU29" s="11">
        <v>1</v>
      </c>
      <c r="AV29" s="11"/>
      <c r="AW29" s="11">
        <v>1</v>
      </c>
      <c r="AX29" s="11">
        <v>1</v>
      </c>
      <c r="AY29" s="11">
        <v>0</v>
      </c>
      <c r="AZ29" s="11"/>
      <c r="BA29" s="11">
        <v>0</v>
      </c>
      <c r="BB29" s="11">
        <v>0</v>
      </c>
      <c r="BC29">
        <f t="shared" si="0"/>
        <v>19</v>
      </c>
      <c r="BD29">
        <f t="shared" si="1"/>
        <v>11</v>
      </c>
      <c r="BE29">
        <f t="shared" si="2"/>
        <v>10</v>
      </c>
      <c r="BF29">
        <f t="shared" si="3"/>
        <v>40</v>
      </c>
      <c r="BH29" s="20">
        <f t="shared" si="4"/>
        <v>19</v>
      </c>
      <c r="BI29">
        <f t="shared" si="5"/>
        <v>9</v>
      </c>
      <c r="BJ29">
        <f t="shared" si="6"/>
        <v>10</v>
      </c>
    </row>
    <row r="30" spans="1:62" ht="60" x14ac:dyDescent="0.25">
      <c r="A30" s="9" t="s">
        <v>219</v>
      </c>
      <c r="B30" s="9">
        <v>1803369378</v>
      </c>
      <c r="C30" s="10" t="s">
        <v>261</v>
      </c>
      <c r="D30" s="10">
        <v>35</v>
      </c>
      <c r="E30" s="10" t="s">
        <v>230</v>
      </c>
      <c r="F30" s="10" t="s">
        <v>222</v>
      </c>
      <c r="G30" s="10" t="s">
        <v>223</v>
      </c>
      <c r="H30" s="10" t="s">
        <v>262</v>
      </c>
      <c r="I30" s="10" t="s">
        <v>263</v>
      </c>
      <c r="J30" s="10" t="s">
        <v>488</v>
      </c>
      <c r="K30" s="12" t="s">
        <v>491</v>
      </c>
      <c r="L30" s="10" t="s">
        <v>226</v>
      </c>
      <c r="M30" s="10" t="s">
        <v>227</v>
      </c>
      <c r="N30" s="10" t="s">
        <v>264</v>
      </c>
      <c r="O30" s="9">
        <v>0</v>
      </c>
      <c r="P30" s="9">
        <v>1</v>
      </c>
      <c r="Q30" s="9">
        <v>0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s="9">
        <v>1</v>
      </c>
      <c r="AE30" s="9">
        <v>1</v>
      </c>
      <c r="AF30" s="9">
        <v>1</v>
      </c>
      <c r="AG30" s="9">
        <v>0</v>
      </c>
      <c r="AH30" s="9">
        <v>0</v>
      </c>
      <c r="AI30" s="9">
        <v>0</v>
      </c>
      <c r="AJ30" s="9">
        <v>1</v>
      </c>
      <c r="AK30" s="9">
        <v>1</v>
      </c>
      <c r="AL30" s="9">
        <v>1</v>
      </c>
      <c r="AM30" s="9">
        <v>1</v>
      </c>
      <c r="AN30" s="9">
        <v>0</v>
      </c>
      <c r="AO30" s="9">
        <v>1</v>
      </c>
      <c r="AP30" s="9">
        <v>1</v>
      </c>
      <c r="AQ30" s="9">
        <v>1</v>
      </c>
      <c r="AR30" s="9">
        <v>1</v>
      </c>
      <c r="AS30" s="9">
        <v>0</v>
      </c>
      <c r="AT30" s="9">
        <v>1</v>
      </c>
      <c r="AU30" s="9">
        <v>0</v>
      </c>
      <c r="AV30" s="9">
        <v>0</v>
      </c>
      <c r="AW30" s="9">
        <v>1</v>
      </c>
      <c r="AX30" s="9">
        <v>1</v>
      </c>
      <c r="AY30" s="9">
        <v>0</v>
      </c>
      <c r="AZ30" s="9"/>
      <c r="BA30" s="9"/>
      <c r="BB30" s="9"/>
      <c r="BC30">
        <f t="shared" si="0"/>
        <v>27</v>
      </c>
      <c r="BD30">
        <f t="shared" si="1"/>
        <v>10</v>
      </c>
      <c r="BE30">
        <f t="shared" si="2"/>
        <v>3</v>
      </c>
      <c r="BF30">
        <f t="shared" si="3"/>
        <v>40</v>
      </c>
      <c r="BH30" s="20">
        <f t="shared" si="4"/>
        <v>27</v>
      </c>
      <c r="BI30">
        <f t="shared" si="5"/>
        <v>12</v>
      </c>
      <c r="BJ30">
        <f t="shared" si="6"/>
        <v>15</v>
      </c>
    </row>
    <row r="31" spans="1:62" ht="75" x14ac:dyDescent="0.25">
      <c r="A31" s="9" t="s">
        <v>219</v>
      </c>
      <c r="B31" s="9">
        <v>47843680</v>
      </c>
      <c r="C31" s="10" t="s">
        <v>266</v>
      </c>
      <c r="D31" s="10">
        <v>23</v>
      </c>
      <c r="E31" s="10" t="s">
        <v>221</v>
      </c>
      <c r="F31" s="10" t="s">
        <v>222</v>
      </c>
      <c r="G31" s="10" t="s">
        <v>232</v>
      </c>
      <c r="H31" s="10" t="s">
        <v>265</v>
      </c>
      <c r="I31" s="10" t="s">
        <v>267</v>
      </c>
      <c r="J31" s="12" t="s">
        <v>490</v>
      </c>
      <c r="K31" s="12" t="s">
        <v>256</v>
      </c>
      <c r="L31" s="10" t="s">
        <v>226</v>
      </c>
      <c r="M31" s="10" t="s">
        <v>227</v>
      </c>
      <c r="N31" s="10" t="s">
        <v>268</v>
      </c>
      <c r="O31" s="9">
        <v>0</v>
      </c>
      <c r="P31" s="9">
        <v>1</v>
      </c>
      <c r="Q31" s="9">
        <v>0</v>
      </c>
      <c r="R31" s="9">
        <v>0</v>
      </c>
      <c r="S31" s="9">
        <v>1</v>
      </c>
      <c r="T31" s="9">
        <v>1</v>
      </c>
      <c r="U31" s="9">
        <v>1</v>
      </c>
      <c r="V31" s="9">
        <v>1</v>
      </c>
      <c r="W31" s="9"/>
      <c r="X31" s="9">
        <v>1</v>
      </c>
      <c r="Y31" s="9">
        <v>0</v>
      </c>
      <c r="Z31" s="9">
        <v>1</v>
      </c>
      <c r="AA31" s="9">
        <v>0</v>
      </c>
      <c r="AB31" s="9"/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1</v>
      </c>
      <c r="AI31" s="9">
        <v>1</v>
      </c>
      <c r="AJ31" s="9">
        <v>1</v>
      </c>
      <c r="AK31" s="9">
        <v>0</v>
      </c>
      <c r="AL31" s="9">
        <v>1</v>
      </c>
      <c r="AM31" s="9">
        <v>1</v>
      </c>
      <c r="AN31" s="9">
        <v>0</v>
      </c>
      <c r="AO31" s="9">
        <v>1</v>
      </c>
      <c r="AP31" s="9">
        <v>1</v>
      </c>
      <c r="AQ31" s="9"/>
      <c r="AR31" s="9">
        <v>0</v>
      </c>
      <c r="AS31" s="9">
        <v>0</v>
      </c>
      <c r="AT31" s="9">
        <v>0</v>
      </c>
      <c r="AU31" s="9">
        <v>1</v>
      </c>
      <c r="AV31" s="9">
        <v>0</v>
      </c>
      <c r="AW31" s="9">
        <v>1</v>
      </c>
      <c r="AX31" s="9">
        <v>1</v>
      </c>
      <c r="AY31" s="9">
        <v>0</v>
      </c>
      <c r="AZ31" s="9"/>
      <c r="BA31" s="9">
        <v>1</v>
      </c>
      <c r="BB31" s="9"/>
      <c r="BC31">
        <f t="shared" si="0"/>
        <v>18</v>
      </c>
      <c r="BD31">
        <f t="shared" si="1"/>
        <v>17</v>
      </c>
      <c r="BE31">
        <f t="shared" si="2"/>
        <v>5</v>
      </c>
      <c r="BF31">
        <f t="shared" si="3"/>
        <v>40</v>
      </c>
      <c r="BH31" s="20">
        <f t="shared" si="4"/>
        <v>18</v>
      </c>
      <c r="BI31">
        <f t="shared" si="5"/>
        <v>8</v>
      </c>
      <c r="BJ31">
        <f t="shared" si="6"/>
        <v>10</v>
      </c>
    </row>
    <row r="32" spans="1:62" ht="60" x14ac:dyDescent="0.25">
      <c r="A32" s="11" t="s">
        <v>219</v>
      </c>
      <c r="B32" s="11">
        <v>44349955</v>
      </c>
      <c r="C32" s="12" t="s">
        <v>269</v>
      </c>
      <c r="D32" s="12">
        <v>33</v>
      </c>
      <c r="E32" s="12" t="s">
        <v>221</v>
      </c>
      <c r="F32" s="12" t="s">
        <v>222</v>
      </c>
      <c r="G32" s="12" t="s">
        <v>232</v>
      </c>
      <c r="H32" s="12" t="s">
        <v>270</v>
      </c>
      <c r="I32" s="12" t="s">
        <v>270</v>
      </c>
      <c r="J32" s="12" t="s">
        <v>488</v>
      </c>
      <c r="K32" s="12" t="s">
        <v>256</v>
      </c>
      <c r="L32" s="12" t="s">
        <v>226</v>
      </c>
      <c r="M32" s="12" t="s">
        <v>227</v>
      </c>
      <c r="N32" s="12" t="s">
        <v>271</v>
      </c>
      <c r="O32" s="11">
        <v>1</v>
      </c>
      <c r="P32" s="11"/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0</v>
      </c>
      <c r="AD32" s="11">
        <v>1</v>
      </c>
      <c r="AE32" s="11">
        <v>1</v>
      </c>
      <c r="AF32" s="11">
        <v>1</v>
      </c>
      <c r="AG32" s="11">
        <v>1</v>
      </c>
      <c r="AH32" s="11">
        <v>1</v>
      </c>
      <c r="AI32" s="11">
        <v>1</v>
      </c>
      <c r="AJ32" s="11">
        <v>1</v>
      </c>
      <c r="AK32" s="11">
        <v>0</v>
      </c>
      <c r="AL32" s="11">
        <v>1</v>
      </c>
      <c r="AM32" s="11">
        <v>1</v>
      </c>
      <c r="AN32" s="11">
        <v>0</v>
      </c>
      <c r="AO32" s="11">
        <v>1</v>
      </c>
      <c r="AP32" s="11">
        <v>1</v>
      </c>
      <c r="AQ32" s="11">
        <v>0</v>
      </c>
      <c r="AR32" s="11">
        <v>0</v>
      </c>
      <c r="AS32" s="11">
        <v>1</v>
      </c>
      <c r="AT32" s="11">
        <v>1</v>
      </c>
      <c r="AU32" s="11">
        <v>1</v>
      </c>
      <c r="AV32" s="11">
        <v>0</v>
      </c>
      <c r="AW32" s="11">
        <v>1</v>
      </c>
      <c r="AX32" s="11">
        <v>1</v>
      </c>
      <c r="AY32" s="11">
        <v>0</v>
      </c>
      <c r="AZ32" s="11"/>
      <c r="BA32" s="11"/>
      <c r="BB32" s="11"/>
      <c r="BC32">
        <f t="shared" si="0"/>
        <v>29</v>
      </c>
      <c r="BD32">
        <f t="shared" si="1"/>
        <v>7</v>
      </c>
      <c r="BE32">
        <f t="shared" si="2"/>
        <v>4</v>
      </c>
      <c r="BF32">
        <f t="shared" si="3"/>
        <v>40</v>
      </c>
      <c r="BH32" s="20">
        <f t="shared" si="4"/>
        <v>29</v>
      </c>
      <c r="BI32">
        <f t="shared" si="5"/>
        <v>15</v>
      </c>
      <c r="BJ32">
        <f t="shared" si="6"/>
        <v>14</v>
      </c>
    </row>
    <row r="33" spans="1:62" ht="60" x14ac:dyDescent="0.25">
      <c r="A33" s="9" t="s">
        <v>219</v>
      </c>
      <c r="B33" s="9">
        <v>1716984255</v>
      </c>
      <c r="C33" s="10" t="s">
        <v>272</v>
      </c>
      <c r="D33" s="10">
        <v>33</v>
      </c>
      <c r="E33" s="10" t="s">
        <v>221</v>
      </c>
      <c r="F33" s="10" t="s">
        <v>231</v>
      </c>
      <c r="G33" s="10" t="s">
        <v>223</v>
      </c>
      <c r="H33" s="10" t="s">
        <v>224</v>
      </c>
      <c r="I33" s="10" t="s">
        <v>225</v>
      </c>
      <c r="J33" s="10" t="s">
        <v>488</v>
      </c>
      <c r="K33" s="12" t="s">
        <v>256</v>
      </c>
      <c r="L33" s="10" t="s">
        <v>226</v>
      </c>
      <c r="M33" s="10" t="s">
        <v>227</v>
      </c>
      <c r="N33" s="10" t="s">
        <v>273</v>
      </c>
      <c r="O33" s="9">
        <v>0</v>
      </c>
      <c r="P33" s="9">
        <v>1</v>
      </c>
      <c r="Q33" s="9">
        <v>0</v>
      </c>
      <c r="R33" s="9">
        <v>1</v>
      </c>
      <c r="S33" s="9">
        <v>1</v>
      </c>
      <c r="T33" s="9">
        <v>1</v>
      </c>
      <c r="U33" s="9">
        <v>1</v>
      </c>
      <c r="V33" s="9">
        <v>1</v>
      </c>
      <c r="W33" s="9">
        <v>1</v>
      </c>
      <c r="X33" s="9">
        <v>1</v>
      </c>
      <c r="Y33" s="9">
        <v>0</v>
      </c>
      <c r="Z33" s="9">
        <v>1</v>
      </c>
      <c r="AA33" s="9">
        <v>1</v>
      </c>
      <c r="AB33" s="9">
        <v>0</v>
      </c>
      <c r="AC33" s="9">
        <v>1</v>
      </c>
      <c r="AD33" s="9">
        <v>1</v>
      </c>
      <c r="AE33" s="9">
        <v>0</v>
      </c>
      <c r="AF33" s="9">
        <v>1</v>
      </c>
      <c r="AG33" s="9">
        <v>1</v>
      </c>
      <c r="AH33" s="9">
        <v>0</v>
      </c>
      <c r="AI33" s="9">
        <v>0</v>
      </c>
      <c r="AJ33" s="9">
        <v>1</v>
      </c>
      <c r="AK33" s="9">
        <v>0</v>
      </c>
      <c r="AL33" s="9">
        <v>1</v>
      </c>
      <c r="AM33" s="9">
        <v>1</v>
      </c>
      <c r="AN33" s="9">
        <v>0</v>
      </c>
      <c r="AO33" s="9">
        <v>0</v>
      </c>
      <c r="AP33" s="9">
        <v>1</v>
      </c>
      <c r="AQ33" s="9">
        <v>1</v>
      </c>
      <c r="AR33" s="9">
        <v>1</v>
      </c>
      <c r="AS33" s="9">
        <v>1</v>
      </c>
      <c r="AT33" s="9">
        <v>0</v>
      </c>
      <c r="AU33" s="9">
        <v>1</v>
      </c>
      <c r="AV33" s="9">
        <v>1</v>
      </c>
      <c r="AW33" s="9">
        <v>1</v>
      </c>
      <c r="AX33" s="9">
        <v>0</v>
      </c>
      <c r="AY33" s="9">
        <v>0</v>
      </c>
      <c r="AZ33" s="9">
        <v>1</v>
      </c>
      <c r="BA33" s="9">
        <v>1</v>
      </c>
      <c r="BB33" s="9">
        <v>0</v>
      </c>
      <c r="BC33">
        <f t="shared" si="0"/>
        <v>26</v>
      </c>
      <c r="BD33">
        <f t="shared" si="1"/>
        <v>14</v>
      </c>
      <c r="BE33">
        <f t="shared" si="2"/>
        <v>0</v>
      </c>
      <c r="BF33">
        <f t="shared" si="3"/>
        <v>40</v>
      </c>
      <c r="BH33" s="20">
        <f t="shared" si="4"/>
        <v>26</v>
      </c>
      <c r="BI33">
        <f t="shared" si="5"/>
        <v>12</v>
      </c>
      <c r="BJ33">
        <f t="shared" si="6"/>
        <v>14</v>
      </c>
    </row>
    <row r="34" spans="1:62" ht="60" x14ac:dyDescent="0.25">
      <c r="A34" s="11" t="s">
        <v>219</v>
      </c>
      <c r="B34" s="11">
        <v>53203468</v>
      </c>
      <c r="C34" s="12" t="s">
        <v>274</v>
      </c>
      <c r="D34" s="12">
        <v>30</v>
      </c>
      <c r="E34" s="12" t="s">
        <v>230</v>
      </c>
      <c r="F34" s="12" t="s">
        <v>275</v>
      </c>
      <c r="G34" s="12" t="s">
        <v>232</v>
      </c>
      <c r="H34" s="12" t="s">
        <v>233</v>
      </c>
      <c r="I34" s="12" t="s">
        <v>234</v>
      </c>
      <c r="J34" s="12" t="s">
        <v>489</v>
      </c>
      <c r="K34" s="12" t="s">
        <v>491</v>
      </c>
      <c r="L34" s="12" t="s">
        <v>226</v>
      </c>
      <c r="M34" s="12" t="s">
        <v>227</v>
      </c>
      <c r="N34" s="12" t="s">
        <v>276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0</v>
      </c>
      <c r="V34" s="11">
        <v>1</v>
      </c>
      <c r="W34" s="11">
        <v>1</v>
      </c>
      <c r="X34" s="11">
        <v>1</v>
      </c>
      <c r="Y34" s="11">
        <v>0</v>
      </c>
      <c r="Z34" s="11">
        <v>1</v>
      </c>
      <c r="AA34" s="11"/>
      <c r="AB34" s="11"/>
      <c r="AC34" s="11">
        <v>1</v>
      </c>
      <c r="AD34" s="11">
        <v>1</v>
      </c>
      <c r="AE34" s="11"/>
      <c r="AF34" s="11">
        <v>1</v>
      </c>
      <c r="AG34" s="11">
        <v>1</v>
      </c>
      <c r="AH34" s="11"/>
      <c r="AI34" s="11">
        <v>1</v>
      </c>
      <c r="AJ34" s="11">
        <v>1</v>
      </c>
      <c r="AK34" s="11">
        <v>0</v>
      </c>
      <c r="AL34" s="11">
        <v>1</v>
      </c>
      <c r="AM34" s="11">
        <v>1</v>
      </c>
      <c r="AN34" s="11">
        <v>0</v>
      </c>
      <c r="AO34" s="11">
        <v>1</v>
      </c>
      <c r="AP34" s="11">
        <v>1</v>
      </c>
      <c r="AQ34" s="11">
        <v>1</v>
      </c>
      <c r="AR34" s="11">
        <v>1</v>
      </c>
      <c r="AS34" s="11"/>
      <c r="AT34" s="11">
        <v>0</v>
      </c>
      <c r="AU34" s="11">
        <v>1</v>
      </c>
      <c r="AV34" s="11"/>
      <c r="AW34" s="11">
        <v>1</v>
      </c>
      <c r="AX34" s="11">
        <v>1</v>
      </c>
      <c r="AY34" s="11">
        <v>0</v>
      </c>
      <c r="AZ34" s="11">
        <v>1</v>
      </c>
      <c r="BA34" s="11"/>
      <c r="BB34" s="11"/>
      <c r="BC34">
        <f t="shared" si="0"/>
        <v>26</v>
      </c>
      <c r="BD34">
        <f t="shared" si="1"/>
        <v>6</v>
      </c>
      <c r="BE34">
        <f t="shared" si="2"/>
        <v>8</v>
      </c>
      <c r="BF34">
        <f t="shared" si="3"/>
        <v>40</v>
      </c>
      <c r="BH34" s="20">
        <f t="shared" si="4"/>
        <v>26</v>
      </c>
      <c r="BI34">
        <f t="shared" si="5"/>
        <v>12</v>
      </c>
      <c r="BJ34">
        <f t="shared" si="6"/>
        <v>14</v>
      </c>
    </row>
    <row r="35" spans="1:62" ht="60" x14ac:dyDescent="0.25">
      <c r="A35" s="9" t="s">
        <v>219</v>
      </c>
      <c r="B35" s="9">
        <v>44757241</v>
      </c>
      <c r="C35" s="10" t="s">
        <v>277</v>
      </c>
      <c r="D35" s="10">
        <v>28</v>
      </c>
      <c r="E35" s="10" t="s">
        <v>230</v>
      </c>
      <c r="F35" s="10" t="s">
        <v>222</v>
      </c>
      <c r="G35" s="10" t="s">
        <v>232</v>
      </c>
      <c r="H35" s="10" t="s">
        <v>233</v>
      </c>
      <c r="I35" s="10" t="s">
        <v>234</v>
      </c>
      <c r="J35" s="12" t="s">
        <v>489</v>
      </c>
      <c r="K35" s="12" t="s">
        <v>256</v>
      </c>
      <c r="L35" s="10" t="s">
        <v>226</v>
      </c>
      <c r="M35" s="10" t="s">
        <v>227</v>
      </c>
      <c r="N35" s="10" t="s">
        <v>278</v>
      </c>
      <c r="O35" s="9">
        <v>1</v>
      </c>
      <c r="P35" s="9">
        <v>1</v>
      </c>
      <c r="Q35" s="9">
        <v>1</v>
      </c>
      <c r="R35" s="9">
        <v>1</v>
      </c>
      <c r="S35" s="9">
        <v>1</v>
      </c>
      <c r="T35" s="9">
        <v>1</v>
      </c>
      <c r="U35" s="9">
        <v>1</v>
      </c>
      <c r="V35" s="9">
        <v>0</v>
      </c>
      <c r="W35" s="9">
        <v>1</v>
      </c>
      <c r="X35" s="9">
        <v>1</v>
      </c>
      <c r="Y35" s="9">
        <v>1</v>
      </c>
      <c r="Z35" s="9">
        <v>1</v>
      </c>
      <c r="AA35" s="9">
        <v>0</v>
      </c>
      <c r="AB35" s="9">
        <v>1</v>
      </c>
      <c r="AC35" s="9">
        <v>1</v>
      </c>
      <c r="AD35" s="9">
        <v>1</v>
      </c>
      <c r="AE35" s="9">
        <v>1</v>
      </c>
      <c r="AF35" s="9">
        <v>1</v>
      </c>
      <c r="AG35" s="9">
        <v>1</v>
      </c>
      <c r="AH35" s="9">
        <v>1</v>
      </c>
      <c r="AI35" s="9">
        <v>1</v>
      </c>
      <c r="AJ35" s="9">
        <v>1</v>
      </c>
      <c r="AK35" s="9">
        <v>1</v>
      </c>
      <c r="AL35" s="9">
        <v>1</v>
      </c>
      <c r="AM35" s="9">
        <v>1</v>
      </c>
      <c r="AN35" s="9">
        <v>0</v>
      </c>
      <c r="AO35" s="9">
        <v>1</v>
      </c>
      <c r="AP35" s="9">
        <v>1</v>
      </c>
      <c r="AQ35" s="9">
        <v>1</v>
      </c>
      <c r="AR35" s="9">
        <v>1</v>
      </c>
      <c r="AS35" s="9">
        <v>1</v>
      </c>
      <c r="AT35" s="9">
        <v>0</v>
      </c>
      <c r="AU35" s="9">
        <v>1</v>
      </c>
      <c r="AV35" s="9">
        <v>1</v>
      </c>
      <c r="AW35" s="9">
        <v>1</v>
      </c>
      <c r="AX35" s="9">
        <v>1</v>
      </c>
      <c r="AY35" s="9">
        <v>0</v>
      </c>
      <c r="AZ35" s="9">
        <v>1</v>
      </c>
      <c r="BA35" s="9">
        <v>1</v>
      </c>
      <c r="BB35" s="9">
        <v>1</v>
      </c>
      <c r="BC35">
        <f t="shared" si="0"/>
        <v>35</v>
      </c>
      <c r="BD35">
        <f t="shared" si="1"/>
        <v>5</v>
      </c>
      <c r="BE35">
        <f t="shared" si="2"/>
        <v>0</v>
      </c>
      <c r="BF35">
        <f t="shared" si="3"/>
        <v>40</v>
      </c>
      <c r="BH35" s="20">
        <f t="shared" si="4"/>
        <v>35</v>
      </c>
      <c r="BI35">
        <f t="shared" si="5"/>
        <v>18</v>
      </c>
      <c r="BJ35">
        <f t="shared" si="6"/>
        <v>17</v>
      </c>
    </row>
    <row r="36" spans="1:62" ht="60" x14ac:dyDescent="0.25">
      <c r="A36" s="11" t="s">
        <v>219</v>
      </c>
      <c r="B36" s="11">
        <v>1803441789</v>
      </c>
      <c r="C36" s="12" t="s">
        <v>279</v>
      </c>
      <c r="D36" s="12">
        <v>26</v>
      </c>
      <c r="E36" s="12" t="s">
        <v>221</v>
      </c>
      <c r="F36" s="12" t="s">
        <v>275</v>
      </c>
      <c r="G36" s="12" t="s">
        <v>223</v>
      </c>
      <c r="H36" s="12" t="s">
        <v>262</v>
      </c>
      <c r="I36" s="12" t="s">
        <v>280</v>
      </c>
      <c r="J36" s="10" t="s">
        <v>488</v>
      </c>
      <c r="K36" s="12" t="s">
        <v>256</v>
      </c>
      <c r="L36" s="12" t="s">
        <v>226</v>
      </c>
      <c r="M36" s="12" t="s">
        <v>227</v>
      </c>
      <c r="N36" s="12" t="s">
        <v>281</v>
      </c>
      <c r="O36" s="11">
        <v>0</v>
      </c>
      <c r="P36" s="11">
        <v>0</v>
      </c>
      <c r="Q36" s="11">
        <v>0</v>
      </c>
      <c r="R36" s="11">
        <v>1</v>
      </c>
      <c r="S36" s="11">
        <v>1</v>
      </c>
      <c r="T36" s="11">
        <v>0</v>
      </c>
      <c r="U36" s="11">
        <v>0</v>
      </c>
      <c r="V36" s="11">
        <v>1</v>
      </c>
      <c r="W36" s="11">
        <v>1</v>
      </c>
      <c r="X36" s="11">
        <v>0</v>
      </c>
      <c r="Y36" s="11">
        <v>0</v>
      </c>
      <c r="Z36" s="11">
        <v>1</v>
      </c>
      <c r="AA36" s="11">
        <v>0</v>
      </c>
      <c r="AB36" s="11">
        <v>0</v>
      </c>
      <c r="AC36" s="11">
        <v>0</v>
      </c>
      <c r="AD36" s="11">
        <v>1</v>
      </c>
      <c r="AE36" s="11">
        <v>0</v>
      </c>
      <c r="AF36" s="11">
        <v>0</v>
      </c>
      <c r="AG36" s="11">
        <v>1</v>
      </c>
      <c r="AH36" s="11">
        <v>1</v>
      </c>
      <c r="AI36" s="11">
        <v>1</v>
      </c>
      <c r="AJ36" s="11">
        <v>1</v>
      </c>
      <c r="AK36" s="11"/>
      <c r="AL36" s="11">
        <v>0</v>
      </c>
      <c r="AM36" s="11">
        <v>1</v>
      </c>
      <c r="AN36" s="11">
        <v>0</v>
      </c>
      <c r="AO36" s="11">
        <v>1</v>
      </c>
      <c r="AP36" s="11">
        <v>1</v>
      </c>
      <c r="AQ36" s="11">
        <v>0</v>
      </c>
      <c r="AR36" s="11">
        <v>1</v>
      </c>
      <c r="AS36" s="11">
        <v>0</v>
      </c>
      <c r="AT36" s="11">
        <v>0</v>
      </c>
      <c r="AU36" s="11">
        <v>0</v>
      </c>
      <c r="AV36" s="11">
        <v>0</v>
      </c>
      <c r="AW36" s="11">
        <v>1</v>
      </c>
      <c r="AX36" s="11">
        <v>0</v>
      </c>
      <c r="AY36" s="11">
        <v>0</v>
      </c>
      <c r="AZ36" s="11">
        <v>0</v>
      </c>
      <c r="BA36" s="11">
        <v>1</v>
      </c>
      <c r="BB36" s="11">
        <v>0</v>
      </c>
      <c r="BC36">
        <f t="shared" si="0"/>
        <v>16</v>
      </c>
      <c r="BD36">
        <f t="shared" si="1"/>
        <v>23</v>
      </c>
      <c r="BE36">
        <f t="shared" si="2"/>
        <v>1</v>
      </c>
      <c r="BF36">
        <f t="shared" si="3"/>
        <v>40</v>
      </c>
      <c r="BH36" s="20">
        <f t="shared" si="4"/>
        <v>16</v>
      </c>
      <c r="BI36">
        <f t="shared" si="5"/>
        <v>8</v>
      </c>
      <c r="BJ36">
        <f t="shared" si="6"/>
        <v>8</v>
      </c>
    </row>
    <row r="37" spans="1:62" ht="60" x14ac:dyDescent="0.25">
      <c r="A37" s="9" t="s">
        <v>219</v>
      </c>
      <c r="B37" s="9">
        <v>41825332</v>
      </c>
      <c r="C37" s="10" t="s">
        <v>282</v>
      </c>
      <c r="D37" s="10">
        <v>33</v>
      </c>
      <c r="E37" s="10" t="s">
        <v>230</v>
      </c>
      <c r="F37" s="10" t="s">
        <v>222</v>
      </c>
      <c r="G37" s="10" t="s">
        <v>232</v>
      </c>
      <c r="H37" s="10" t="s">
        <v>283</v>
      </c>
      <c r="I37" s="10" t="s">
        <v>283</v>
      </c>
      <c r="J37" s="12" t="s">
        <v>489</v>
      </c>
      <c r="K37" s="12" t="s">
        <v>256</v>
      </c>
      <c r="L37" s="10" t="s">
        <v>226</v>
      </c>
      <c r="M37" s="10" t="s">
        <v>227</v>
      </c>
      <c r="N37" s="10" t="s">
        <v>284</v>
      </c>
      <c r="O37" s="9">
        <v>0</v>
      </c>
      <c r="P37" s="9">
        <v>1</v>
      </c>
      <c r="Q37" s="9">
        <v>1</v>
      </c>
      <c r="R37" s="9">
        <v>1</v>
      </c>
      <c r="S37" s="9">
        <v>1</v>
      </c>
      <c r="T37" s="9">
        <v>1</v>
      </c>
      <c r="U37" s="9">
        <v>0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0</v>
      </c>
      <c r="AC37" s="9">
        <v>0</v>
      </c>
      <c r="AD37" s="9">
        <v>1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1</v>
      </c>
      <c r="AK37" s="9">
        <v>0</v>
      </c>
      <c r="AL37" s="9">
        <v>1</v>
      </c>
      <c r="AM37" s="9">
        <v>1</v>
      </c>
      <c r="AN37" s="9">
        <v>0</v>
      </c>
      <c r="AO37" s="9">
        <v>1</v>
      </c>
      <c r="AP37" s="9">
        <v>1</v>
      </c>
      <c r="AQ37" s="9">
        <v>0</v>
      </c>
      <c r="AR37" s="9">
        <v>1</v>
      </c>
      <c r="AS37" s="9">
        <v>0</v>
      </c>
      <c r="AT37" s="9">
        <v>1</v>
      </c>
      <c r="AU37" s="9">
        <v>1</v>
      </c>
      <c r="AV37" s="9">
        <v>0</v>
      </c>
      <c r="AW37" s="9">
        <v>1</v>
      </c>
      <c r="AX37" s="9">
        <v>1</v>
      </c>
      <c r="AY37" s="9">
        <v>0</v>
      </c>
      <c r="AZ37" s="9">
        <v>0</v>
      </c>
      <c r="BA37" s="9">
        <v>1</v>
      </c>
      <c r="BB37" s="9">
        <v>0</v>
      </c>
      <c r="BC37">
        <f t="shared" si="0"/>
        <v>23</v>
      </c>
      <c r="BD37">
        <f t="shared" si="1"/>
        <v>17</v>
      </c>
      <c r="BE37">
        <f t="shared" si="2"/>
        <v>0</v>
      </c>
      <c r="BF37">
        <f t="shared" si="3"/>
        <v>40</v>
      </c>
      <c r="BH37" s="20">
        <f t="shared" si="4"/>
        <v>23</v>
      </c>
      <c r="BI37">
        <f t="shared" si="5"/>
        <v>10</v>
      </c>
      <c r="BJ37">
        <f t="shared" si="6"/>
        <v>13</v>
      </c>
    </row>
    <row r="38" spans="1:62" ht="60" x14ac:dyDescent="0.25">
      <c r="A38" s="11" t="s">
        <v>219</v>
      </c>
      <c r="B38" s="11">
        <v>923431738</v>
      </c>
      <c r="C38" s="12" t="s">
        <v>285</v>
      </c>
      <c r="D38" s="12">
        <v>23</v>
      </c>
      <c r="E38" s="12" t="s">
        <v>230</v>
      </c>
      <c r="F38" s="12" t="s">
        <v>222</v>
      </c>
      <c r="G38" s="12" t="s">
        <v>223</v>
      </c>
      <c r="H38" s="12" t="s">
        <v>286</v>
      </c>
      <c r="I38" s="12" t="s">
        <v>287</v>
      </c>
      <c r="J38" s="12" t="s">
        <v>489</v>
      </c>
      <c r="K38" s="12" t="s">
        <v>256</v>
      </c>
      <c r="L38" s="12" t="s">
        <v>226</v>
      </c>
      <c r="M38" s="12" t="s">
        <v>227</v>
      </c>
      <c r="N38" s="12" t="s">
        <v>288</v>
      </c>
      <c r="O38" s="11">
        <v>0</v>
      </c>
      <c r="P38" s="11">
        <v>1</v>
      </c>
      <c r="Q38" s="11">
        <v>0</v>
      </c>
      <c r="R38" s="11">
        <v>1</v>
      </c>
      <c r="S38" s="11">
        <v>1</v>
      </c>
      <c r="T38" s="11">
        <v>0</v>
      </c>
      <c r="U38" s="11">
        <v>1</v>
      </c>
      <c r="V38" s="11">
        <v>1</v>
      </c>
      <c r="W38" s="11">
        <v>1</v>
      </c>
      <c r="X38" s="11">
        <v>1</v>
      </c>
      <c r="Y38" s="11">
        <v>0</v>
      </c>
      <c r="Z38" s="11">
        <v>0</v>
      </c>
      <c r="AA38" s="11">
        <v>0</v>
      </c>
      <c r="AB38" s="11">
        <v>0</v>
      </c>
      <c r="AC38" s="11">
        <v>1</v>
      </c>
      <c r="AD38" s="11">
        <v>1</v>
      </c>
      <c r="AE38" s="11">
        <v>0</v>
      </c>
      <c r="AF38" s="11">
        <v>1</v>
      </c>
      <c r="AG38" s="11">
        <v>0</v>
      </c>
      <c r="AH38" s="11">
        <v>1</v>
      </c>
      <c r="AI38" s="11">
        <v>0</v>
      </c>
      <c r="AJ38" s="11">
        <v>0</v>
      </c>
      <c r="AK38" s="11">
        <v>0</v>
      </c>
      <c r="AL38" s="11">
        <v>1</v>
      </c>
      <c r="AM38" s="11">
        <v>1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1</v>
      </c>
      <c r="AT38" s="11">
        <v>0</v>
      </c>
      <c r="AU38" s="11">
        <v>1</v>
      </c>
      <c r="AV38" s="11">
        <v>0</v>
      </c>
      <c r="AW38" s="11">
        <v>1</v>
      </c>
      <c r="AX38" s="11">
        <v>1</v>
      </c>
      <c r="AY38" s="11"/>
      <c r="AZ38" s="11"/>
      <c r="BA38" s="11">
        <v>0</v>
      </c>
      <c r="BB38" s="11"/>
      <c r="BC38">
        <f t="shared" si="0"/>
        <v>17</v>
      </c>
      <c r="BD38">
        <f t="shared" si="1"/>
        <v>20</v>
      </c>
      <c r="BE38">
        <f t="shared" si="2"/>
        <v>3</v>
      </c>
      <c r="BF38">
        <f t="shared" si="3"/>
        <v>40</v>
      </c>
      <c r="BH38" s="20">
        <f t="shared" si="4"/>
        <v>17</v>
      </c>
      <c r="BI38">
        <f t="shared" si="5"/>
        <v>8</v>
      </c>
      <c r="BJ38">
        <f t="shared" si="6"/>
        <v>9</v>
      </c>
    </row>
    <row r="39" spans="1:62" ht="60" x14ac:dyDescent="0.25">
      <c r="A39" s="9" t="s">
        <v>219</v>
      </c>
      <c r="B39" s="9">
        <v>43517765</v>
      </c>
      <c r="C39" s="10" t="s">
        <v>289</v>
      </c>
      <c r="D39" s="10">
        <v>29</v>
      </c>
      <c r="E39" s="10" t="s">
        <v>221</v>
      </c>
      <c r="F39" s="10" t="s">
        <v>231</v>
      </c>
      <c r="G39" s="10" t="s">
        <v>232</v>
      </c>
      <c r="H39" s="10" t="s">
        <v>290</v>
      </c>
      <c r="I39" s="10" t="s">
        <v>291</v>
      </c>
      <c r="J39" s="12" t="s">
        <v>489</v>
      </c>
      <c r="K39" s="12" t="s">
        <v>491</v>
      </c>
      <c r="L39" s="10" t="s">
        <v>226</v>
      </c>
      <c r="M39" s="10" t="s">
        <v>227</v>
      </c>
      <c r="N39" s="10" t="s">
        <v>292</v>
      </c>
      <c r="O39" s="9">
        <v>1</v>
      </c>
      <c r="P39" s="9">
        <v>1</v>
      </c>
      <c r="Q39" s="9">
        <v>0</v>
      </c>
      <c r="R39" s="9">
        <v>1</v>
      </c>
      <c r="S39" s="9">
        <v>1</v>
      </c>
      <c r="T39" s="9">
        <v>1</v>
      </c>
      <c r="U39" s="9"/>
      <c r="V39" s="9">
        <v>0</v>
      </c>
      <c r="W39" s="9">
        <v>1</v>
      </c>
      <c r="X39" s="9">
        <v>0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>
        <f t="shared" si="0"/>
        <v>6</v>
      </c>
      <c r="BD39">
        <f t="shared" si="1"/>
        <v>3</v>
      </c>
      <c r="BE39">
        <f t="shared" si="2"/>
        <v>31</v>
      </c>
      <c r="BF39">
        <f t="shared" si="3"/>
        <v>40</v>
      </c>
      <c r="BH39" s="20">
        <f t="shared" si="4"/>
        <v>6</v>
      </c>
      <c r="BI39">
        <f t="shared" si="5"/>
        <v>3</v>
      </c>
      <c r="BJ39">
        <f t="shared" si="6"/>
        <v>3</v>
      </c>
    </row>
    <row r="40" spans="1:62" ht="60" x14ac:dyDescent="0.25">
      <c r="A40" s="11" t="s">
        <v>219</v>
      </c>
      <c r="B40" s="11">
        <v>42059178</v>
      </c>
      <c r="C40" s="12" t="s">
        <v>293</v>
      </c>
      <c r="D40" s="12">
        <v>33</v>
      </c>
      <c r="E40" s="12" t="s">
        <v>230</v>
      </c>
      <c r="F40" s="12" t="s">
        <v>231</v>
      </c>
      <c r="G40" s="12" t="s">
        <v>232</v>
      </c>
      <c r="H40" s="12" t="s">
        <v>294</v>
      </c>
      <c r="I40" s="12" t="s">
        <v>294</v>
      </c>
      <c r="J40" s="12" t="s">
        <v>489</v>
      </c>
      <c r="K40" s="12" t="s">
        <v>491</v>
      </c>
      <c r="L40" s="12" t="s">
        <v>226</v>
      </c>
      <c r="M40" s="12" t="s">
        <v>227</v>
      </c>
      <c r="N40" s="12" t="s">
        <v>295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0</v>
      </c>
      <c r="V40" s="11">
        <v>1</v>
      </c>
      <c r="W40" s="11"/>
      <c r="X40" s="11">
        <v>0</v>
      </c>
      <c r="Y40" s="11">
        <v>1</v>
      </c>
      <c r="Z40" s="11">
        <v>1</v>
      </c>
      <c r="AA40" s="11">
        <v>0</v>
      </c>
      <c r="AB40" s="11">
        <v>0</v>
      </c>
      <c r="AC40" s="11">
        <v>1</v>
      </c>
      <c r="AD40" s="11">
        <v>1</v>
      </c>
      <c r="AE40" s="11">
        <v>1</v>
      </c>
      <c r="AF40" s="11">
        <v>1</v>
      </c>
      <c r="AG40" s="11">
        <v>0</v>
      </c>
      <c r="AH40" s="11">
        <v>1</v>
      </c>
      <c r="AI40" s="11">
        <v>1</v>
      </c>
      <c r="AJ40" s="11">
        <v>1</v>
      </c>
      <c r="AK40" s="11">
        <v>0</v>
      </c>
      <c r="AL40" s="11">
        <v>1</v>
      </c>
      <c r="AM40" s="11">
        <v>1</v>
      </c>
      <c r="AN40" s="11">
        <v>0</v>
      </c>
      <c r="AO40" s="11">
        <v>1</v>
      </c>
      <c r="AP40" s="11">
        <v>1</v>
      </c>
      <c r="AQ40" s="11">
        <v>1</v>
      </c>
      <c r="AR40" s="11">
        <v>1</v>
      </c>
      <c r="AS40" s="11">
        <v>1</v>
      </c>
      <c r="AT40" s="11">
        <v>0</v>
      </c>
      <c r="AU40" s="11">
        <v>1</v>
      </c>
      <c r="AV40" s="11">
        <v>1</v>
      </c>
      <c r="AW40" s="11">
        <v>1</v>
      </c>
      <c r="AX40" s="11"/>
      <c r="AY40" s="11">
        <v>0</v>
      </c>
      <c r="AZ40" s="11"/>
      <c r="BA40" s="11"/>
      <c r="BB40" s="11"/>
      <c r="BC40">
        <f t="shared" si="0"/>
        <v>26</v>
      </c>
      <c r="BD40">
        <f t="shared" si="1"/>
        <v>9</v>
      </c>
      <c r="BE40">
        <f t="shared" si="2"/>
        <v>5</v>
      </c>
      <c r="BF40">
        <f t="shared" si="3"/>
        <v>40</v>
      </c>
      <c r="BH40" s="20">
        <f t="shared" si="4"/>
        <v>26</v>
      </c>
      <c r="BI40">
        <f t="shared" si="5"/>
        <v>13</v>
      </c>
      <c r="BJ40">
        <f t="shared" si="6"/>
        <v>13</v>
      </c>
    </row>
    <row r="41" spans="1:62" ht="60" x14ac:dyDescent="0.25">
      <c r="A41" s="9" t="s">
        <v>219</v>
      </c>
      <c r="B41" s="9">
        <v>70124700</v>
      </c>
      <c r="C41" s="10" t="s">
        <v>296</v>
      </c>
      <c r="D41" s="10">
        <v>27</v>
      </c>
      <c r="E41" s="10" t="s">
        <v>230</v>
      </c>
      <c r="F41" s="10" t="s">
        <v>222</v>
      </c>
      <c r="G41" s="10" t="s">
        <v>232</v>
      </c>
      <c r="H41" s="10" t="s">
        <v>233</v>
      </c>
      <c r="I41" s="10" t="s">
        <v>234</v>
      </c>
      <c r="J41" s="12" t="s">
        <v>489</v>
      </c>
      <c r="K41" s="12" t="s">
        <v>491</v>
      </c>
      <c r="L41" s="10" t="s">
        <v>226</v>
      </c>
      <c r="M41" s="10" t="s">
        <v>227</v>
      </c>
      <c r="N41" s="10" t="s">
        <v>297</v>
      </c>
      <c r="O41" s="9">
        <v>1</v>
      </c>
      <c r="P41" s="9">
        <v>1</v>
      </c>
      <c r="Q41" s="9">
        <v>1</v>
      </c>
      <c r="R41" s="9">
        <v>0</v>
      </c>
      <c r="S41" s="9">
        <v>1</v>
      </c>
      <c r="T41" s="9">
        <v>1</v>
      </c>
      <c r="U41" s="9">
        <v>1</v>
      </c>
      <c r="V41" s="9">
        <v>1</v>
      </c>
      <c r="W41" s="9">
        <v>0</v>
      </c>
      <c r="X41" s="9">
        <v>1</v>
      </c>
      <c r="Y41" s="9">
        <v>1</v>
      </c>
      <c r="Z41" s="9">
        <v>1</v>
      </c>
      <c r="AA41" s="9">
        <v>1</v>
      </c>
      <c r="AB41" s="9">
        <v>1</v>
      </c>
      <c r="AC41" s="9">
        <v>1</v>
      </c>
      <c r="AD41" s="9">
        <v>1</v>
      </c>
      <c r="AE41" s="9">
        <v>1</v>
      </c>
      <c r="AF41" s="9">
        <v>1</v>
      </c>
      <c r="AG41" s="9">
        <v>1</v>
      </c>
      <c r="AH41" s="9">
        <v>1</v>
      </c>
      <c r="AI41" s="9">
        <v>1</v>
      </c>
      <c r="AJ41" s="9">
        <v>1</v>
      </c>
      <c r="AK41" s="9">
        <v>1</v>
      </c>
      <c r="AL41" s="9">
        <v>1</v>
      </c>
      <c r="AM41" s="9">
        <v>1</v>
      </c>
      <c r="AN41" s="9">
        <v>0</v>
      </c>
      <c r="AO41" s="9">
        <v>1</v>
      </c>
      <c r="AP41" s="9">
        <v>0</v>
      </c>
      <c r="AQ41" s="9">
        <v>1</v>
      </c>
      <c r="AR41" s="9">
        <v>1</v>
      </c>
      <c r="AS41" s="9">
        <v>1</v>
      </c>
      <c r="AT41" s="9">
        <v>0</v>
      </c>
      <c r="AU41" s="9">
        <v>1</v>
      </c>
      <c r="AV41" s="9">
        <v>0</v>
      </c>
      <c r="AW41" s="9">
        <v>1</v>
      </c>
      <c r="AX41" s="9">
        <v>1</v>
      </c>
      <c r="AY41" s="9">
        <v>0</v>
      </c>
      <c r="AZ41" s="9">
        <v>1</v>
      </c>
      <c r="BA41" s="9">
        <v>1</v>
      </c>
      <c r="BB41" s="9">
        <v>0</v>
      </c>
      <c r="BC41">
        <f t="shared" si="0"/>
        <v>32</v>
      </c>
      <c r="BD41">
        <f t="shared" si="1"/>
        <v>8</v>
      </c>
      <c r="BE41">
        <f t="shared" si="2"/>
        <v>0</v>
      </c>
      <c r="BF41">
        <f t="shared" si="3"/>
        <v>40</v>
      </c>
      <c r="BH41" s="20">
        <f t="shared" si="4"/>
        <v>32</v>
      </c>
      <c r="BI41">
        <f t="shared" si="5"/>
        <v>18</v>
      </c>
      <c r="BJ41">
        <f t="shared" si="6"/>
        <v>14</v>
      </c>
    </row>
    <row r="42" spans="1:62" ht="60" x14ac:dyDescent="0.25">
      <c r="A42" s="11" t="s">
        <v>219</v>
      </c>
      <c r="B42" s="11">
        <v>44193526</v>
      </c>
      <c r="C42" s="12" t="s">
        <v>298</v>
      </c>
      <c r="D42" s="12">
        <v>28</v>
      </c>
      <c r="E42" s="12" t="s">
        <v>230</v>
      </c>
      <c r="F42" s="12" t="s">
        <v>222</v>
      </c>
      <c r="G42" s="12" t="s">
        <v>232</v>
      </c>
      <c r="H42" s="12" t="s">
        <v>270</v>
      </c>
      <c r="I42" s="12" t="s">
        <v>270</v>
      </c>
      <c r="J42" s="12" t="s">
        <v>488</v>
      </c>
      <c r="K42" s="12" t="s">
        <v>492</v>
      </c>
      <c r="L42" s="12" t="s">
        <v>226</v>
      </c>
      <c r="M42" s="12" t="s">
        <v>227</v>
      </c>
      <c r="N42" s="12" t="s">
        <v>299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>
        <v>1</v>
      </c>
      <c r="Z42" s="11">
        <v>1</v>
      </c>
      <c r="AA42" s="11">
        <v>1</v>
      </c>
      <c r="AB42" s="11">
        <v>1</v>
      </c>
      <c r="AC42" s="11">
        <v>1</v>
      </c>
      <c r="AD42" s="11">
        <v>1</v>
      </c>
      <c r="AE42" s="11">
        <v>0</v>
      </c>
      <c r="AF42" s="11">
        <v>1</v>
      </c>
      <c r="AG42" s="11">
        <v>1</v>
      </c>
      <c r="AH42" s="11">
        <v>1</v>
      </c>
      <c r="AI42" s="11">
        <v>1</v>
      </c>
      <c r="AJ42" s="11">
        <v>1</v>
      </c>
      <c r="AK42" s="11">
        <v>1</v>
      </c>
      <c r="AL42" s="11">
        <v>1</v>
      </c>
      <c r="AM42" s="11">
        <v>1</v>
      </c>
      <c r="AN42" s="11">
        <v>0</v>
      </c>
      <c r="AO42" s="11">
        <v>1</v>
      </c>
      <c r="AP42" s="11">
        <v>1</v>
      </c>
      <c r="AQ42" s="11">
        <v>1</v>
      </c>
      <c r="AR42" s="11">
        <v>1</v>
      </c>
      <c r="AS42" s="11"/>
      <c r="AT42" s="11">
        <v>0</v>
      </c>
      <c r="AU42" s="11"/>
      <c r="AV42" s="11"/>
      <c r="AW42" s="11"/>
      <c r="AX42" s="11"/>
      <c r="AY42" s="11"/>
      <c r="AZ42" s="11"/>
      <c r="BA42" s="11"/>
      <c r="BB42" s="11"/>
      <c r="BC42">
        <f t="shared" si="0"/>
        <v>28</v>
      </c>
      <c r="BD42">
        <f t="shared" si="1"/>
        <v>3</v>
      </c>
      <c r="BE42">
        <f t="shared" si="2"/>
        <v>9</v>
      </c>
      <c r="BF42">
        <f t="shared" si="3"/>
        <v>40</v>
      </c>
      <c r="BH42" s="20">
        <f t="shared" si="4"/>
        <v>28</v>
      </c>
      <c r="BI42">
        <f t="shared" si="5"/>
        <v>14</v>
      </c>
      <c r="BJ42">
        <f t="shared" si="6"/>
        <v>14</v>
      </c>
    </row>
    <row r="43" spans="1:62" ht="60" x14ac:dyDescent="0.25">
      <c r="A43" s="9" t="s">
        <v>219</v>
      </c>
      <c r="B43" s="9">
        <v>10745231</v>
      </c>
      <c r="C43" s="10" t="s">
        <v>300</v>
      </c>
      <c r="D43" s="10">
        <v>38</v>
      </c>
      <c r="E43" s="10" t="s">
        <v>221</v>
      </c>
      <c r="F43" s="10" t="s">
        <v>222</v>
      </c>
      <c r="G43" s="10" t="s">
        <v>232</v>
      </c>
      <c r="H43" s="10" t="s">
        <v>233</v>
      </c>
      <c r="I43" s="10" t="s">
        <v>234</v>
      </c>
      <c r="J43" s="12" t="s">
        <v>489</v>
      </c>
      <c r="K43" s="12" t="s">
        <v>491</v>
      </c>
      <c r="L43" s="10" t="s">
        <v>226</v>
      </c>
      <c r="M43" s="10" t="s">
        <v>227</v>
      </c>
      <c r="N43" s="10" t="s">
        <v>301</v>
      </c>
      <c r="O43" s="9">
        <v>1</v>
      </c>
      <c r="P43" s="9"/>
      <c r="Q43" s="9"/>
      <c r="R43" s="9"/>
      <c r="S43" s="9"/>
      <c r="T43" s="9"/>
      <c r="U43" s="9">
        <v>1</v>
      </c>
      <c r="V43" s="9">
        <v>1</v>
      </c>
      <c r="W43" s="9">
        <v>1</v>
      </c>
      <c r="X43" s="9">
        <v>1</v>
      </c>
      <c r="Y43" s="9">
        <v>1</v>
      </c>
      <c r="Z43" s="9">
        <v>1</v>
      </c>
      <c r="AA43" s="9"/>
      <c r="AB43" s="9"/>
      <c r="AC43" s="9">
        <v>1</v>
      </c>
      <c r="AD43" s="9">
        <v>0</v>
      </c>
      <c r="AE43" s="9">
        <v>0</v>
      </c>
      <c r="AF43" s="9">
        <v>0</v>
      </c>
      <c r="AG43" s="9">
        <v>1</v>
      </c>
      <c r="AH43" s="9">
        <v>0</v>
      </c>
      <c r="AI43" s="9">
        <v>0</v>
      </c>
      <c r="AJ43" s="9">
        <v>1</v>
      </c>
      <c r="AK43" s="9">
        <v>1</v>
      </c>
      <c r="AL43" s="9">
        <v>1</v>
      </c>
      <c r="AM43" s="9">
        <v>1</v>
      </c>
      <c r="AN43" s="9">
        <v>0</v>
      </c>
      <c r="AO43" s="9"/>
      <c r="AP43" s="9">
        <v>1</v>
      </c>
      <c r="AQ43" s="9"/>
      <c r="AR43" s="9">
        <v>1</v>
      </c>
      <c r="AS43" s="9">
        <v>0</v>
      </c>
      <c r="AT43" s="9">
        <v>0</v>
      </c>
      <c r="AU43" s="9">
        <v>1</v>
      </c>
      <c r="AV43" s="9"/>
      <c r="AW43" s="9"/>
      <c r="AX43" s="9">
        <v>1</v>
      </c>
      <c r="AY43" s="9">
        <v>0</v>
      </c>
      <c r="AZ43" s="9"/>
      <c r="BA43" s="9"/>
      <c r="BB43" s="9">
        <v>0</v>
      </c>
      <c r="BC43">
        <f t="shared" si="0"/>
        <v>17</v>
      </c>
      <c r="BD43">
        <f t="shared" si="1"/>
        <v>10</v>
      </c>
      <c r="BE43">
        <f t="shared" si="2"/>
        <v>13</v>
      </c>
      <c r="BF43">
        <f t="shared" si="3"/>
        <v>40</v>
      </c>
      <c r="BH43" s="20">
        <f t="shared" si="4"/>
        <v>17</v>
      </c>
      <c r="BI43">
        <f t="shared" si="5"/>
        <v>9</v>
      </c>
      <c r="BJ43">
        <f t="shared" si="6"/>
        <v>8</v>
      </c>
    </row>
    <row r="44" spans="1:62" ht="60" x14ac:dyDescent="0.25">
      <c r="A44" s="11" t="s">
        <v>219</v>
      </c>
      <c r="B44" s="11">
        <v>1725322133</v>
      </c>
      <c r="C44" s="12" t="s">
        <v>302</v>
      </c>
      <c r="D44" s="12">
        <v>23</v>
      </c>
      <c r="E44" s="12" t="s">
        <v>221</v>
      </c>
      <c r="F44" s="12" t="s">
        <v>222</v>
      </c>
      <c r="G44" s="12" t="s">
        <v>223</v>
      </c>
      <c r="H44" s="12" t="s">
        <v>224</v>
      </c>
      <c r="I44" s="12" t="s">
        <v>225</v>
      </c>
      <c r="J44" s="10" t="s">
        <v>488</v>
      </c>
      <c r="K44" s="12" t="s">
        <v>256</v>
      </c>
      <c r="L44" s="12" t="s">
        <v>226</v>
      </c>
      <c r="M44" s="12" t="s">
        <v>227</v>
      </c>
      <c r="N44" s="12" t="s">
        <v>303</v>
      </c>
      <c r="O44" s="11">
        <v>1</v>
      </c>
      <c r="P44" s="11">
        <v>1</v>
      </c>
      <c r="Q44" s="11">
        <v>1</v>
      </c>
      <c r="R44" s="11">
        <v>1</v>
      </c>
      <c r="S44" s="11">
        <v>1</v>
      </c>
      <c r="T44" s="11">
        <v>1</v>
      </c>
      <c r="U44" s="11">
        <v>0</v>
      </c>
      <c r="V44" s="11">
        <v>1</v>
      </c>
      <c r="W44" s="11">
        <v>0</v>
      </c>
      <c r="X44" s="11">
        <v>1</v>
      </c>
      <c r="Y44" s="11">
        <v>1</v>
      </c>
      <c r="Z44" s="11">
        <v>1</v>
      </c>
      <c r="AA44" s="11">
        <v>0</v>
      </c>
      <c r="AB44" s="11">
        <v>0</v>
      </c>
      <c r="AC44" s="11">
        <v>0</v>
      </c>
      <c r="AD44" s="11">
        <v>1</v>
      </c>
      <c r="AE44" s="11">
        <v>0</v>
      </c>
      <c r="AF44" s="11">
        <v>0</v>
      </c>
      <c r="AG44" s="11">
        <v>0</v>
      </c>
      <c r="AH44" s="11">
        <v>1</v>
      </c>
      <c r="AI44" s="11">
        <v>1</v>
      </c>
      <c r="AJ44" s="11">
        <v>0</v>
      </c>
      <c r="AK44" s="11">
        <v>0</v>
      </c>
      <c r="AL44" s="11">
        <v>1</v>
      </c>
      <c r="AM44" s="11">
        <v>1</v>
      </c>
      <c r="AN44" s="11">
        <v>0</v>
      </c>
      <c r="AO44" s="11">
        <v>0</v>
      </c>
      <c r="AP44" s="11">
        <v>1</v>
      </c>
      <c r="AQ44" s="11">
        <v>0</v>
      </c>
      <c r="AR44" s="11">
        <v>1</v>
      </c>
      <c r="AS44" s="11">
        <v>0</v>
      </c>
      <c r="AT44" s="11">
        <v>1</v>
      </c>
      <c r="AU44" s="11">
        <v>0</v>
      </c>
      <c r="AV44" s="11">
        <v>0</v>
      </c>
      <c r="AW44" s="11">
        <v>1</v>
      </c>
      <c r="AX44" s="11">
        <v>0</v>
      </c>
      <c r="AY44" s="11">
        <v>0</v>
      </c>
      <c r="AZ44" s="11">
        <v>0</v>
      </c>
      <c r="BA44" s="11">
        <v>1</v>
      </c>
      <c r="BB44" s="11">
        <v>0</v>
      </c>
      <c r="BC44">
        <f t="shared" si="0"/>
        <v>20</v>
      </c>
      <c r="BD44">
        <f t="shared" si="1"/>
        <v>20</v>
      </c>
      <c r="BE44">
        <f t="shared" si="2"/>
        <v>0</v>
      </c>
      <c r="BF44">
        <f t="shared" si="3"/>
        <v>40</v>
      </c>
      <c r="BH44" s="20">
        <f t="shared" si="4"/>
        <v>20</v>
      </c>
      <c r="BI44">
        <f t="shared" si="5"/>
        <v>8</v>
      </c>
      <c r="BJ44">
        <f t="shared" si="6"/>
        <v>12</v>
      </c>
    </row>
    <row r="45" spans="1:62" ht="60" x14ac:dyDescent="0.25">
      <c r="A45" s="9" t="s">
        <v>219</v>
      </c>
      <c r="B45" s="9">
        <v>70356871</v>
      </c>
      <c r="C45" s="10" t="s">
        <v>304</v>
      </c>
      <c r="D45" s="10">
        <v>23</v>
      </c>
      <c r="E45" s="10" t="s">
        <v>221</v>
      </c>
      <c r="F45" s="10" t="s">
        <v>305</v>
      </c>
      <c r="G45" s="10" t="s">
        <v>232</v>
      </c>
      <c r="H45" s="10" t="s">
        <v>233</v>
      </c>
      <c r="I45" s="10" t="s">
        <v>306</v>
      </c>
      <c r="J45" s="12" t="s">
        <v>489</v>
      </c>
      <c r="K45" s="12" t="s">
        <v>491</v>
      </c>
      <c r="L45" s="10" t="s">
        <v>226</v>
      </c>
      <c r="M45" s="10" t="s">
        <v>227</v>
      </c>
      <c r="N45" s="10" t="s">
        <v>307</v>
      </c>
      <c r="O45" s="9">
        <v>0</v>
      </c>
      <c r="P45" s="9">
        <v>1</v>
      </c>
      <c r="Q45" s="9">
        <v>0</v>
      </c>
      <c r="R45" s="9">
        <v>0</v>
      </c>
      <c r="S45" s="9">
        <v>1</v>
      </c>
      <c r="T45" s="9">
        <v>0</v>
      </c>
      <c r="U45" s="9">
        <v>0</v>
      </c>
      <c r="V45" s="9">
        <v>1</v>
      </c>
      <c r="W45" s="9">
        <v>0</v>
      </c>
      <c r="X45" s="9">
        <v>1</v>
      </c>
      <c r="Y45" s="9">
        <v>0</v>
      </c>
      <c r="Z45" s="9">
        <v>1</v>
      </c>
      <c r="AA45" s="9">
        <v>0</v>
      </c>
      <c r="AB45" s="9"/>
      <c r="AC45" s="9">
        <v>1</v>
      </c>
      <c r="AD45" s="9">
        <v>1</v>
      </c>
      <c r="AE45" s="9">
        <v>0</v>
      </c>
      <c r="AF45" s="9">
        <v>1</v>
      </c>
      <c r="AG45" s="9">
        <v>0</v>
      </c>
      <c r="AH45" s="9">
        <v>0</v>
      </c>
      <c r="AI45" s="9">
        <v>1</v>
      </c>
      <c r="AJ45" s="9">
        <v>1</v>
      </c>
      <c r="AK45" s="9">
        <v>0</v>
      </c>
      <c r="AL45" s="9">
        <v>1</v>
      </c>
      <c r="AM45" s="9">
        <v>1</v>
      </c>
      <c r="AN45" s="9">
        <v>0</v>
      </c>
      <c r="AO45" s="9">
        <v>0</v>
      </c>
      <c r="AP45" s="9"/>
      <c r="AQ45" s="9"/>
      <c r="AR45" s="9">
        <v>0</v>
      </c>
      <c r="AS45" s="9">
        <v>0</v>
      </c>
      <c r="AT45" s="9"/>
      <c r="AU45" s="9">
        <v>1</v>
      </c>
      <c r="AV45" s="9"/>
      <c r="AW45" s="9"/>
      <c r="AX45" s="9">
        <v>1</v>
      </c>
      <c r="AY45" s="9">
        <v>0</v>
      </c>
      <c r="AZ45" s="9"/>
      <c r="BA45" s="9"/>
      <c r="BB45" s="9"/>
      <c r="BC45">
        <f t="shared" si="0"/>
        <v>14</v>
      </c>
      <c r="BD45">
        <f t="shared" si="1"/>
        <v>17</v>
      </c>
      <c r="BE45">
        <f t="shared" si="2"/>
        <v>9</v>
      </c>
      <c r="BF45">
        <f t="shared" si="3"/>
        <v>40</v>
      </c>
      <c r="BH45" s="20">
        <f t="shared" si="4"/>
        <v>14</v>
      </c>
      <c r="BI45">
        <f t="shared" si="5"/>
        <v>5</v>
      </c>
      <c r="BJ45">
        <f t="shared" si="6"/>
        <v>9</v>
      </c>
    </row>
    <row r="46" spans="1:62" ht="60" x14ac:dyDescent="0.25">
      <c r="A46" s="11" t="s">
        <v>219</v>
      </c>
      <c r="B46" s="11">
        <v>1753411048</v>
      </c>
      <c r="C46" s="12" t="s">
        <v>308</v>
      </c>
      <c r="D46" s="12">
        <v>20</v>
      </c>
      <c r="E46" s="12" t="s">
        <v>230</v>
      </c>
      <c r="F46" s="12" t="s">
        <v>222</v>
      </c>
      <c r="G46" s="12" t="s">
        <v>223</v>
      </c>
      <c r="H46" s="12" t="s">
        <v>224</v>
      </c>
      <c r="I46" s="12" t="s">
        <v>225</v>
      </c>
      <c r="J46" s="10" t="s">
        <v>488</v>
      </c>
      <c r="K46" s="12" t="s">
        <v>491</v>
      </c>
      <c r="L46" s="12" t="s">
        <v>226</v>
      </c>
      <c r="M46" s="12" t="s">
        <v>227</v>
      </c>
      <c r="N46" s="12" t="s">
        <v>309</v>
      </c>
      <c r="O46" s="11">
        <v>0</v>
      </c>
      <c r="P46" s="11">
        <v>1</v>
      </c>
      <c r="Q46" s="11">
        <v>0</v>
      </c>
      <c r="R46" s="11">
        <v>1</v>
      </c>
      <c r="S46" s="11">
        <v>1</v>
      </c>
      <c r="T46" s="11">
        <v>1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>
        <f t="shared" si="0"/>
        <v>4</v>
      </c>
      <c r="BD46">
        <f t="shared" si="1"/>
        <v>2</v>
      </c>
      <c r="BE46">
        <f t="shared" si="2"/>
        <v>34</v>
      </c>
      <c r="BF46">
        <f t="shared" si="3"/>
        <v>40</v>
      </c>
      <c r="BH46" s="20">
        <f t="shared" si="4"/>
        <v>4</v>
      </c>
      <c r="BI46">
        <f t="shared" si="5"/>
        <v>1</v>
      </c>
      <c r="BJ46">
        <f t="shared" si="6"/>
        <v>3</v>
      </c>
    </row>
    <row r="47" spans="1:62" ht="60" x14ac:dyDescent="0.25">
      <c r="A47" s="9" t="s">
        <v>219</v>
      </c>
      <c r="B47" s="9">
        <v>48358660</v>
      </c>
      <c r="C47" s="10" t="s">
        <v>310</v>
      </c>
      <c r="D47" s="10">
        <v>21</v>
      </c>
      <c r="E47" s="10" t="s">
        <v>230</v>
      </c>
      <c r="F47" s="10" t="s">
        <v>222</v>
      </c>
      <c r="G47" s="10" t="s">
        <v>232</v>
      </c>
      <c r="H47" s="10" t="s">
        <v>259</v>
      </c>
      <c r="I47" s="10" t="s">
        <v>259</v>
      </c>
      <c r="J47" s="12" t="s">
        <v>489</v>
      </c>
      <c r="K47" s="12" t="s">
        <v>491</v>
      </c>
      <c r="L47" s="10" t="s">
        <v>226</v>
      </c>
      <c r="M47" s="10" t="s">
        <v>227</v>
      </c>
      <c r="N47" s="10" t="s">
        <v>311</v>
      </c>
      <c r="O47" s="9">
        <v>1</v>
      </c>
      <c r="P47" s="9">
        <v>1</v>
      </c>
      <c r="Q47" s="9">
        <v>1</v>
      </c>
      <c r="R47" s="9">
        <v>1</v>
      </c>
      <c r="S47" s="9">
        <v>1</v>
      </c>
      <c r="T47" s="9">
        <v>1</v>
      </c>
      <c r="U47" s="9">
        <v>1</v>
      </c>
      <c r="V47" s="9">
        <v>1</v>
      </c>
      <c r="W47" s="9">
        <v>1</v>
      </c>
      <c r="X47" s="9">
        <v>1</v>
      </c>
      <c r="Y47" s="9">
        <v>1</v>
      </c>
      <c r="Z47" s="9">
        <v>1</v>
      </c>
      <c r="AA47" s="9">
        <v>1</v>
      </c>
      <c r="AB47" s="9">
        <v>0</v>
      </c>
      <c r="AC47" s="9">
        <v>1</v>
      </c>
      <c r="AD47" s="9">
        <v>1</v>
      </c>
      <c r="AE47" s="9">
        <v>1</v>
      </c>
      <c r="AF47" s="9">
        <v>1</v>
      </c>
      <c r="AG47" s="9">
        <v>0</v>
      </c>
      <c r="AH47" s="9">
        <v>0</v>
      </c>
      <c r="AI47" s="9">
        <v>1</v>
      </c>
      <c r="AJ47" s="9">
        <v>1</v>
      </c>
      <c r="AK47" s="9">
        <v>1</v>
      </c>
      <c r="AL47" s="9">
        <v>1</v>
      </c>
      <c r="AM47" s="9">
        <v>1</v>
      </c>
      <c r="AN47" s="9">
        <v>0</v>
      </c>
      <c r="AO47" s="9">
        <v>1</v>
      </c>
      <c r="AP47" s="9">
        <v>1</v>
      </c>
      <c r="AQ47" s="9">
        <v>1</v>
      </c>
      <c r="AR47" s="9">
        <v>1</v>
      </c>
      <c r="AS47" s="9">
        <v>1</v>
      </c>
      <c r="AT47" s="9">
        <v>0</v>
      </c>
      <c r="AU47" s="9">
        <v>1</v>
      </c>
      <c r="AV47" s="9">
        <v>1</v>
      </c>
      <c r="AW47" s="9">
        <v>1</v>
      </c>
      <c r="AX47" s="9">
        <v>1</v>
      </c>
      <c r="AY47" s="9">
        <v>0</v>
      </c>
      <c r="AZ47" s="9">
        <v>1</v>
      </c>
      <c r="BA47" s="9"/>
      <c r="BB47" s="9"/>
      <c r="BC47">
        <f t="shared" si="0"/>
        <v>32</v>
      </c>
      <c r="BD47">
        <f t="shared" si="1"/>
        <v>6</v>
      </c>
      <c r="BE47">
        <f t="shared" si="2"/>
        <v>2</v>
      </c>
      <c r="BF47">
        <f t="shared" si="3"/>
        <v>40</v>
      </c>
      <c r="BH47" s="20">
        <f t="shared" si="4"/>
        <v>32</v>
      </c>
      <c r="BI47">
        <f t="shared" si="5"/>
        <v>17</v>
      </c>
      <c r="BJ47">
        <f t="shared" si="6"/>
        <v>15</v>
      </c>
    </row>
    <row r="48" spans="1:62" ht="60" x14ac:dyDescent="0.25">
      <c r="A48" s="11" t="s">
        <v>219</v>
      </c>
      <c r="B48" s="11">
        <v>47415642</v>
      </c>
      <c r="C48" s="12" t="s">
        <v>312</v>
      </c>
      <c r="D48" s="12">
        <v>24</v>
      </c>
      <c r="E48" s="12" t="s">
        <v>221</v>
      </c>
      <c r="F48" s="12" t="s">
        <v>222</v>
      </c>
      <c r="G48" s="12" t="s">
        <v>232</v>
      </c>
      <c r="H48" s="12" t="s">
        <v>233</v>
      </c>
      <c r="I48" s="12" t="s">
        <v>234</v>
      </c>
      <c r="J48" s="12" t="s">
        <v>489</v>
      </c>
      <c r="K48" s="12" t="s">
        <v>256</v>
      </c>
      <c r="L48" s="12" t="s">
        <v>226</v>
      </c>
      <c r="M48" s="12" t="s">
        <v>227</v>
      </c>
      <c r="N48" s="12" t="s">
        <v>313</v>
      </c>
      <c r="O48" s="11">
        <v>0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0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1</v>
      </c>
      <c r="AI48" s="11">
        <v>0</v>
      </c>
      <c r="AJ48" s="11">
        <v>1</v>
      </c>
      <c r="AK48" s="11">
        <v>1</v>
      </c>
      <c r="AL48" s="11">
        <v>1</v>
      </c>
      <c r="AM48" s="11">
        <v>0</v>
      </c>
      <c r="AN48" s="11">
        <v>0</v>
      </c>
      <c r="AO48" s="11">
        <v>0</v>
      </c>
      <c r="AP48" s="11">
        <v>1</v>
      </c>
      <c r="AQ48" s="11">
        <v>1</v>
      </c>
      <c r="AR48" s="11">
        <v>0</v>
      </c>
      <c r="AS48" s="11">
        <v>0</v>
      </c>
      <c r="AT48" s="11">
        <v>1</v>
      </c>
      <c r="AU48" s="11">
        <v>1</v>
      </c>
      <c r="AV48" s="11">
        <v>0</v>
      </c>
      <c r="AW48" s="11">
        <v>0</v>
      </c>
      <c r="AX48" s="11">
        <v>0</v>
      </c>
      <c r="AY48" s="11">
        <v>0</v>
      </c>
      <c r="AZ48" s="11">
        <v>1</v>
      </c>
      <c r="BA48" s="11">
        <v>1</v>
      </c>
      <c r="BB48" s="11"/>
      <c r="BC48">
        <f t="shared" si="0"/>
        <v>21</v>
      </c>
      <c r="BD48">
        <f t="shared" si="1"/>
        <v>18</v>
      </c>
      <c r="BE48">
        <f t="shared" si="2"/>
        <v>1</v>
      </c>
      <c r="BF48">
        <f t="shared" si="3"/>
        <v>40</v>
      </c>
      <c r="BH48" s="20">
        <f t="shared" si="4"/>
        <v>21</v>
      </c>
      <c r="BI48">
        <f t="shared" si="5"/>
        <v>9</v>
      </c>
      <c r="BJ48">
        <f t="shared" si="6"/>
        <v>12</v>
      </c>
    </row>
    <row r="49" spans="1:62" ht="60" x14ac:dyDescent="0.25">
      <c r="A49" s="9" t="s">
        <v>219</v>
      </c>
      <c r="B49" s="9">
        <v>70833369</v>
      </c>
      <c r="C49" s="10" t="s">
        <v>314</v>
      </c>
      <c r="D49" s="10">
        <v>24</v>
      </c>
      <c r="E49" s="10" t="s">
        <v>221</v>
      </c>
      <c r="F49" s="10" t="s">
        <v>222</v>
      </c>
      <c r="G49" s="10" t="s">
        <v>232</v>
      </c>
      <c r="H49" s="10" t="s">
        <v>233</v>
      </c>
      <c r="I49" s="10" t="s">
        <v>234</v>
      </c>
      <c r="J49" s="12" t="s">
        <v>489</v>
      </c>
      <c r="K49" s="12" t="s">
        <v>491</v>
      </c>
      <c r="L49" s="10" t="s">
        <v>226</v>
      </c>
      <c r="M49" s="10" t="s">
        <v>227</v>
      </c>
      <c r="N49" s="10" t="s">
        <v>315</v>
      </c>
      <c r="O49" s="9">
        <v>0</v>
      </c>
      <c r="P49" s="9">
        <v>0</v>
      </c>
      <c r="Q49" s="9">
        <v>0</v>
      </c>
      <c r="R49" s="9">
        <v>0</v>
      </c>
      <c r="S49" s="9">
        <v>1</v>
      </c>
      <c r="T49" s="9">
        <v>0</v>
      </c>
      <c r="U49" s="9">
        <v>0</v>
      </c>
      <c r="V49" s="9">
        <v>1</v>
      </c>
      <c r="W49" s="9">
        <v>1</v>
      </c>
      <c r="X49" s="9">
        <v>1</v>
      </c>
      <c r="Y49" s="9">
        <v>0</v>
      </c>
      <c r="Z49" s="9">
        <v>1</v>
      </c>
      <c r="AA49" s="9">
        <v>1</v>
      </c>
      <c r="AB49" s="9">
        <v>0</v>
      </c>
      <c r="AC49" s="9">
        <v>1</v>
      </c>
      <c r="AD49" s="9">
        <v>1</v>
      </c>
      <c r="AE49" s="9">
        <v>0</v>
      </c>
      <c r="AF49" s="9">
        <v>1</v>
      </c>
      <c r="AG49" s="9">
        <v>0</v>
      </c>
      <c r="AH49" s="9">
        <v>1</v>
      </c>
      <c r="AI49" s="9">
        <v>1</v>
      </c>
      <c r="AJ49" s="9">
        <v>1</v>
      </c>
      <c r="AK49" s="9"/>
      <c r="AL49" s="9">
        <v>1</v>
      </c>
      <c r="AM49" s="9">
        <v>1</v>
      </c>
      <c r="AN49" s="9"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>
        <f t="shared" si="0"/>
        <v>14</v>
      </c>
      <c r="BD49">
        <f t="shared" si="1"/>
        <v>11</v>
      </c>
      <c r="BE49">
        <f t="shared" si="2"/>
        <v>15</v>
      </c>
      <c r="BF49">
        <f t="shared" si="3"/>
        <v>40</v>
      </c>
      <c r="BH49" s="20">
        <f t="shared" si="4"/>
        <v>14</v>
      </c>
      <c r="BI49">
        <f t="shared" si="5"/>
        <v>6</v>
      </c>
      <c r="BJ49">
        <f t="shared" si="6"/>
        <v>8</v>
      </c>
    </row>
    <row r="50" spans="1:62" ht="60" x14ac:dyDescent="0.25">
      <c r="A50" s="11" t="s">
        <v>219</v>
      </c>
      <c r="B50" s="11">
        <v>73796788</v>
      </c>
      <c r="C50" s="12" t="s">
        <v>316</v>
      </c>
      <c r="D50" s="12">
        <v>22</v>
      </c>
      <c r="E50" s="12" t="s">
        <v>230</v>
      </c>
      <c r="F50" s="12" t="s">
        <v>222</v>
      </c>
      <c r="G50" s="12" t="s">
        <v>232</v>
      </c>
      <c r="H50" s="12" t="s">
        <v>233</v>
      </c>
      <c r="I50" s="12" t="s">
        <v>234</v>
      </c>
      <c r="J50" s="12" t="s">
        <v>489</v>
      </c>
      <c r="K50" s="12" t="s">
        <v>491</v>
      </c>
      <c r="L50" s="12" t="s">
        <v>226</v>
      </c>
      <c r="M50" s="12" t="s">
        <v>227</v>
      </c>
      <c r="N50" s="12" t="s">
        <v>317</v>
      </c>
      <c r="O50" s="11">
        <v>1</v>
      </c>
      <c r="P50" s="11">
        <v>0</v>
      </c>
      <c r="Q50" s="11">
        <v>0</v>
      </c>
      <c r="R50" s="11">
        <v>1</v>
      </c>
      <c r="S50" s="11">
        <v>1</v>
      </c>
      <c r="T50" s="11">
        <v>0</v>
      </c>
      <c r="U50" s="11">
        <v>1</v>
      </c>
      <c r="V50" s="11">
        <v>1</v>
      </c>
      <c r="W50" s="11">
        <v>1</v>
      </c>
      <c r="X50" s="11">
        <v>1</v>
      </c>
      <c r="Y50" s="11">
        <v>1</v>
      </c>
      <c r="Z50" s="11">
        <v>1</v>
      </c>
      <c r="AA50" s="11">
        <v>0</v>
      </c>
      <c r="AB50" s="11">
        <v>1</v>
      </c>
      <c r="AC50" s="11">
        <v>1</v>
      </c>
      <c r="AD50" s="11">
        <v>0</v>
      </c>
      <c r="AE50" s="11">
        <v>0</v>
      </c>
      <c r="AF50" s="11">
        <v>1</v>
      </c>
      <c r="AG50" s="11">
        <v>0</v>
      </c>
      <c r="AH50" s="11">
        <v>1</v>
      </c>
      <c r="AI50" s="11">
        <v>1</v>
      </c>
      <c r="AJ50" s="11">
        <v>1</v>
      </c>
      <c r="AK50" s="11">
        <v>1</v>
      </c>
      <c r="AL50" s="11">
        <v>1</v>
      </c>
      <c r="AM50" s="11">
        <v>1</v>
      </c>
      <c r="AN50" s="11">
        <v>0</v>
      </c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>
        <f t="shared" si="0"/>
        <v>18</v>
      </c>
      <c r="BD50">
        <f t="shared" si="1"/>
        <v>8</v>
      </c>
      <c r="BE50">
        <f t="shared" si="2"/>
        <v>14</v>
      </c>
      <c r="BF50">
        <f t="shared" si="3"/>
        <v>40</v>
      </c>
      <c r="BH50" s="20">
        <f t="shared" si="4"/>
        <v>18</v>
      </c>
      <c r="BI50">
        <f t="shared" si="5"/>
        <v>9</v>
      </c>
      <c r="BJ50">
        <f t="shared" si="6"/>
        <v>9</v>
      </c>
    </row>
    <row r="51" spans="1:62" ht="60" x14ac:dyDescent="0.25">
      <c r="A51" s="9" t="s">
        <v>219</v>
      </c>
      <c r="B51" s="9">
        <v>918170119</v>
      </c>
      <c r="C51" s="10" t="s">
        <v>318</v>
      </c>
      <c r="D51" s="10">
        <v>37</v>
      </c>
      <c r="E51" s="10" t="s">
        <v>230</v>
      </c>
      <c r="F51" s="10" t="s">
        <v>222</v>
      </c>
      <c r="G51" s="10" t="s">
        <v>223</v>
      </c>
      <c r="H51" s="10" t="s">
        <v>286</v>
      </c>
      <c r="I51" s="10" t="s">
        <v>319</v>
      </c>
      <c r="J51" s="12" t="s">
        <v>489</v>
      </c>
      <c r="K51" s="12" t="s">
        <v>492</v>
      </c>
      <c r="L51" s="10" t="s">
        <v>226</v>
      </c>
      <c r="M51" s="10" t="s">
        <v>227</v>
      </c>
      <c r="N51" s="10" t="s">
        <v>320</v>
      </c>
      <c r="O51" s="9">
        <v>0</v>
      </c>
      <c r="P51" s="9">
        <v>1</v>
      </c>
      <c r="Q51" s="9">
        <v>0</v>
      </c>
      <c r="R51" s="9">
        <v>1</v>
      </c>
      <c r="S51" s="9">
        <v>1</v>
      </c>
      <c r="T51" s="9">
        <v>0</v>
      </c>
      <c r="U51" s="9">
        <v>1</v>
      </c>
      <c r="V51" s="9">
        <v>1</v>
      </c>
      <c r="W51" s="9">
        <v>1</v>
      </c>
      <c r="X51" s="9">
        <v>1</v>
      </c>
      <c r="Y51" s="9">
        <v>1</v>
      </c>
      <c r="Z51" s="9">
        <v>1</v>
      </c>
      <c r="AA51" s="9">
        <v>1</v>
      </c>
      <c r="AB51" s="9">
        <v>1</v>
      </c>
      <c r="AC51" s="9">
        <v>0</v>
      </c>
      <c r="AD51" s="9">
        <v>0</v>
      </c>
      <c r="AE51" s="9">
        <v>0</v>
      </c>
      <c r="AF51" s="9">
        <v>1</v>
      </c>
      <c r="AG51" s="9">
        <v>1</v>
      </c>
      <c r="AH51" s="9">
        <v>0</v>
      </c>
      <c r="AI51" s="9">
        <v>0</v>
      </c>
      <c r="AJ51" s="9">
        <v>1</v>
      </c>
      <c r="AK51" s="9">
        <v>0</v>
      </c>
      <c r="AL51" s="9">
        <v>1</v>
      </c>
      <c r="AM51" s="9">
        <v>1</v>
      </c>
      <c r="AN51" s="9">
        <v>0</v>
      </c>
      <c r="AO51" s="9">
        <v>1</v>
      </c>
      <c r="AP51" s="9">
        <v>1</v>
      </c>
      <c r="AQ51" s="9">
        <v>1</v>
      </c>
      <c r="AR51" s="9">
        <v>1</v>
      </c>
      <c r="AS51" s="9">
        <v>0</v>
      </c>
      <c r="AT51" s="9">
        <v>1</v>
      </c>
      <c r="AU51" s="9">
        <v>1</v>
      </c>
      <c r="AV51" s="9">
        <v>0</v>
      </c>
      <c r="AW51" s="9">
        <v>1</v>
      </c>
      <c r="AX51" s="9">
        <v>1</v>
      </c>
      <c r="AY51" s="9">
        <v>0</v>
      </c>
      <c r="AZ51" s="9">
        <v>0</v>
      </c>
      <c r="BA51" s="9">
        <v>1</v>
      </c>
      <c r="BB51" s="9">
        <v>0</v>
      </c>
      <c r="BC51">
        <f t="shared" si="0"/>
        <v>25</v>
      </c>
      <c r="BD51">
        <f t="shared" si="1"/>
        <v>15</v>
      </c>
      <c r="BE51">
        <f t="shared" si="2"/>
        <v>0</v>
      </c>
      <c r="BF51">
        <f t="shared" si="3"/>
        <v>40</v>
      </c>
      <c r="BH51" s="20">
        <f t="shared" si="4"/>
        <v>25</v>
      </c>
      <c r="BI51">
        <f t="shared" si="5"/>
        <v>12</v>
      </c>
      <c r="BJ51">
        <f t="shared" si="6"/>
        <v>13</v>
      </c>
    </row>
    <row r="52" spans="1:62" ht="75" x14ac:dyDescent="0.25">
      <c r="A52" s="11" t="s">
        <v>219</v>
      </c>
      <c r="B52" s="11">
        <v>71959999</v>
      </c>
      <c r="C52" s="12" t="s">
        <v>321</v>
      </c>
      <c r="D52" s="12">
        <v>23</v>
      </c>
      <c r="E52" s="12" t="s">
        <v>221</v>
      </c>
      <c r="F52" s="12" t="s">
        <v>222</v>
      </c>
      <c r="G52" s="12" t="s">
        <v>232</v>
      </c>
      <c r="H52" s="12" t="s">
        <v>283</v>
      </c>
      <c r="I52" s="12" t="s">
        <v>283</v>
      </c>
      <c r="J52" s="12" t="s">
        <v>489</v>
      </c>
      <c r="K52" s="12" t="s">
        <v>256</v>
      </c>
      <c r="L52" s="12" t="s">
        <v>226</v>
      </c>
      <c r="M52" s="12" t="s">
        <v>227</v>
      </c>
      <c r="N52" s="12" t="s">
        <v>322</v>
      </c>
      <c r="O52" s="11">
        <v>1</v>
      </c>
      <c r="P52" s="11">
        <v>1</v>
      </c>
      <c r="Q52" s="11">
        <v>0</v>
      </c>
      <c r="R52" s="11">
        <v>1</v>
      </c>
      <c r="S52" s="11">
        <v>1</v>
      </c>
      <c r="T52" s="11">
        <v>1</v>
      </c>
      <c r="U52" s="11">
        <v>1</v>
      </c>
      <c r="V52" s="11">
        <v>1</v>
      </c>
      <c r="W52" s="11">
        <v>1</v>
      </c>
      <c r="X52" s="11">
        <v>1</v>
      </c>
      <c r="Y52" s="11">
        <v>1</v>
      </c>
      <c r="Z52" s="11">
        <v>1</v>
      </c>
      <c r="AA52" s="11">
        <v>1</v>
      </c>
      <c r="AB52" s="11">
        <v>1</v>
      </c>
      <c r="AC52" s="11">
        <v>1</v>
      </c>
      <c r="AD52" s="11">
        <v>0</v>
      </c>
      <c r="AE52" s="11">
        <v>0</v>
      </c>
      <c r="AF52" s="11">
        <v>1</v>
      </c>
      <c r="AG52" s="11">
        <v>1</v>
      </c>
      <c r="AH52" s="11">
        <v>1</v>
      </c>
      <c r="AI52" s="11">
        <v>1</v>
      </c>
      <c r="AJ52" s="11">
        <v>1</v>
      </c>
      <c r="AK52" s="11">
        <v>1</v>
      </c>
      <c r="AL52" s="11">
        <v>1</v>
      </c>
      <c r="AM52" s="11">
        <v>1</v>
      </c>
      <c r="AN52" s="11">
        <v>0</v>
      </c>
      <c r="AO52" s="11">
        <v>1</v>
      </c>
      <c r="AP52" s="11">
        <v>1</v>
      </c>
      <c r="AQ52" s="11">
        <v>1</v>
      </c>
      <c r="AR52" s="11">
        <v>1</v>
      </c>
      <c r="AS52" s="11">
        <v>1</v>
      </c>
      <c r="AT52" s="11">
        <v>0</v>
      </c>
      <c r="AU52" s="11">
        <v>1</v>
      </c>
      <c r="AV52" s="11">
        <v>1</v>
      </c>
      <c r="AW52" s="11">
        <v>1</v>
      </c>
      <c r="AX52" s="11">
        <v>0</v>
      </c>
      <c r="AY52" s="11">
        <v>0</v>
      </c>
      <c r="AZ52" s="11">
        <v>1</v>
      </c>
      <c r="BA52" s="11">
        <v>1</v>
      </c>
      <c r="BB52" s="11">
        <v>0</v>
      </c>
      <c r="BC52">
        <f t="shared" si="0"/>
        <v>32</v>
      </c>
      <c r="BD52">
        <f t="shared" si="1"/>
        <v>8</v>
      </c>
      <c r="BE52">
        <f t="shared" si="2"/>
        <v>0</v>
      </c>
      <c r="BF52">
        <f t="shared" si="3"/>
        <v>40</v>
      </c>
      <c r="BH52" s="20">
        <f t="shared" si="4"/>
        <v>32</v>
      </c>
      <c r="BI52">
        <f t="shared" si="5"/>
        <v>17</v>
      </c>
      <c r="BJ52">
        <f t="shared" si="6"/>
        <v>15</v>
      </c>
    </row>
    <row r="53" spans="1:62" ht="60" x14ac:dyDescent="0.25">
      <c r="A53" s="9" t="s">
        <v>219</v>
      </c>
      <c r="B53" s="9">
        <v>70831187</v>
      </c>
      <c r="C53" s="10" t="s">
        <v>323</v>
      </c>
      <c r="D53" s="10">
        <v>21</v>
      </c>
      <c r="E53" s="10" t="s">
        <v>230</v>
      </c>
      <c r="F53" s="10" t="s">
        <v>222</v>
      </c>
      <c r="G53" s="10" t="s">
        <v>232</v>
      </c>
      <c r="H53" s="10" t="s">
        <v>233</v>
      </c>
      <c r="I53" s="10" t="s">
        <v>234</v>
      </c>
      <c r="J53" s="12" t="s">
        <v>489</v>
      </c>
      <c r="K53" s="12" t="s">
        <v>256</v>
      </c>
      <c r="L53" s="10" t="s">
        <v>226</v>
      </c>
      <c r="M53" s="10" t="s">
        <v>227</v>
      </c>
      <c r="N53" s="10" t="s">
        <v>324</v>
      </c>
      <c r="O53" s="9">
        <v>1</v>
      </c>
      <c r="P53" s="9">
        <v>1</v>
      </c>
      <c r="Q53" s="9">
        <v>0</v>
      </c>
      <c r="R53" s="9">
        <v>1</v>
      </c>
      <c r="S53" s="9">
        <v>1</v>
      </c>
      <c r="T53" s="9">
        <v>1</v>
      </c>
      <c r="U53" s="9">
        <v>0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0</v>
      </c>
      <c r="AC53" s="9">
        <v>1</v>
      </c>
      <c r="AD53" s="9">
        <v>1</v>
      </c>
      <c r="AE53" s="9">
        <v>0</v>
      </c>
      <c r="AF53" s="9">
        <v>1</v>
      </c>
      <c r="AG53" s="9">
        <v>0</v>
      </c>
      <c r="AH53" s="9"/>
      <c r="AI53" s="9">
        <v>1</v>
      </c>
      <c r="AJ53" s="9">
        <v>1</v>
      </c>
      <c r="AK53" s="9">
        <v>1</v>
      </c>
      <c r="AL53" s="9">
        <v>1</v>
      </c>
      <c r="AM53" s="9">
        <v>1</v>
      </c>
      <c r="AN53" s="9">
        <v>0</v>
      </c>
      <c r="AO53" s="9">
        <v>1</v>
      </c>
      <c r="AP53" s="9">
        <v>1</v>
      </c>
      <c r="AQ53" s="9">
        <v>0</v>
      </c>
      <c r="AR53" s="9">
        <v>1</v>
      </c>
      <c r="AS53" s="9">
        <v>1</v>
      </c>
      <c r="AT53" s="9">
        <v>1</v>
      </c>
      <c r="AU53" s="9">
        <v>0</v>
      </c>
      <c r="AV53" s="9">
        <v>0</v>
      </c>
      <c r="AW53" s="9">
        <v>1</v>
      </c>
      <c r="AX53" s="9">
        <v>1</v>
      </c>
      <c r="AY53" s="9">
        <v>0</v>
      </c>
      <c r="AZ53" s="9"/>
      <c r="BA53" s="9">
        <v>0</v>
      </c>
      <c r="BB53" s="9">
        <v>0</v>
      </c>
      <c r="BC53">
        <f t="shared" si="0"/>
        <v>26</v>
      </c>
      <c r="BD53">
        <f t="shared" si="1"/>
        <v>12</v>
      </c>
      <c r="BE53">
        <f t="shared" si="2"/>
        <v>2</v>
      </c>
      <c r="BF53">
        <f t="shared" si="3"/>
        <v>40</v>
      </c>
      <c r="BH53" s="20">
        <f t="shared" si="4"/>
        <v>26</v>
      </c>
      <c r="BI53">
        <f t="shared" si="5"/>
        <v>12</v>
      </c>
      <c r="BJ53">
        <f t="shared" si="6"/>
        <v>14</v>
      </c>
    </row>
    <row r="54" spans="1:62" ht="60" x14ac:dyDescent="0.25">
      <c r="A54" s="11" t="s">
        <v>219</v>
      </c>
      <c r="B54" s="11">
        <v>42044306</v>
      </c>
      <c r="C54" s="12" t="s">
        <v>325</v>
      </c>
      <c r="D54" s="12">
        <v>33</v>
      </c>
      <c r="E54" s="12" t="s">
        <v>230</v>
      </c>
      <c r="F54" s="12" t="s">
        <v>222</v>
      </c>
      <c r="G54" s="12" t="s">
        <v>232</v>
      </c>
      <c r="H54" s="12" t="s">
        <v>283</v>
      </c>
      <c r="I54" s="12" t="s">
        <v>326</v>
      </c>
      <c r="J54" s="12" t="s">
        <v>489</v>
      </c>
      <c r="K54" s="12" t="s">
        <v>491</v>
      </c>
      <c r="L54" s="12" t="s">
        <v>226</v>
      </c>
      <c r="M54" s="12" t="s">
        <v>227</v>
      </c>
      <c r="N54" s="12" t="s">
        <v>327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0</v>
      </c>
      <c r="U54" s="11">
        <v>0</v>
      </c>
      <c r="V54" s="11"/>
      <c r="W54" s="11"/>
      <c r="X54" s="11"/>
      <c r="Y54" s="11"/>
      <c r="Z54" s="11"/>
      <c r="AA54" s="11"/>
      <c r="AB54" s="11"/>
      <c r="AC54" s="11"/>
      <c r="AD54" s="11">
        <v>0</v>
      </c>
      <c r="AE54" s="11">
        <v>0</v>
      </c>
      <c r="AF54" s="11">
        <v>1</v>
      </c>
      <c r="AG54" s="11">
        <v>1</v>
      </c>
      <c r="AH54" s="11">
        <v>1</v>
      </c>
      <c r="AI54" s="11">
        <v>1</v>
      </c>
      <c r="AJ54" s="11">
        <v>1</v>
      </c>
      <c r="AK54" s="11">
        <v>0</v>
      </c>
      <c r="AL54" s="11">
        <v>1</v>
      </c>
      <c r="AM54" s="11">
        <v>1</v>
      </c>
      <c r="AN54" s="11">
        <v>0</v>
      </c>
      <c r="AO54" s="11">
        <v>1</v>
      </c>
      <c r="AP54" s="11">
        <v>1</v>
      </c>
      <c r="AQ54" s="11">
        <v>1</v>
      </c>
      <c r="AR54" s="11">
        <v>1</v>
      </c>
      <c r="AS54" s="11">
        <v>0</v>
      </c>
      <c r="AT54" s="11">
        <v>0</v>
      </c>
      <c r="AU54" s="11">
        <v>1</v>
      </c>
      <c r="AV54" s="11">
        <v>0</v>
      </c>
      <c r="AW54" s="11">
        <v>1</v>
      </c>
      <c r="AX54" s="11">
        <v>1</v>
      </c>
      <c r="AY54" s="11">
        <v>0</v>
      </c>
      <c r="AZ54" s="11">
        <v>1</v>
      </c>
      <c r="BA54" s="11">
        <v>1</v>
      </c>
      <c r="BB54" s="11">
        <v>1</v>
      </c>
      <c r="BC54">
        <f t="shared" si="0"/>
        <v>21</v>
      </c>
      <c r="BD54">
        <f t="shared" si="1"/>
        <v>11</v>
      </c>
      <c r="BE54">
        <f t="shared" si="2"/>
        <v>8</v>
      </c>
      <c r="BF54">
        <f t="shared" si="3"/>
        <v>40</v>
      </c>
      <c r="BH54" s="20">
        <f t="shared" si="4"/>
        <v>21</v>
      </c>
      <c r="BI54">
        <f t="shared" si="5"/>
        <v>11</v>
      </c>
      <c r="BJ54">
        <f t="shared" si="6"/>
        <v>10</v>
      </c>
    </row>
    <row r="55" spans="1:62" ht="60" x14ac:dyDescent="0.25">
      <c r="A55" s="9" t="s">
        <v>219</v>
      </c>
      <c r="B55" s="9">
        <v>915939836</v>
      </c>
      <c r="C55" s="10" t="s">
        <v>328</v>
      </c>
      <c r="D55" s="10">
        <v>39</v>
      </c>
      <c r="E55" s="10" t="s">
        <v>230</v>
      </c>
      <c r="F55" s="10" t="s">
        <v>222</v>
      </c>
      <c r="G55" s="10" t="s">
        <v>223</v>
      </c>
      <c r="H55" s="10" t="s">
        <v>286</v>
      </c>
      <c r="I55" s="10" t="s">
        <v>287</v>
      </c>
      <c r="J55" s="12" t="s">
        <v>489</v>
      </c>
      <c r="K55" s="12" t="s">
        <v>492</v>
      </c>
      <c r="L55" s="10" t="s">
        <v>226</v>
      </c>
      <c r="M55" s="10" t="s">
        <v>227</v>
      </c>
      <c r="N55" s="10" t="s">
        <v>329</v>
      </c>
      <c r="O55" s="9">
        <v>1</v>
      </c>
      <c r="P55" s="9">
        <v>1</v>
      </c>
      <c r="Q55" s="9">
        <v>0</v>
      </c>
      <c r="R55" s="9">
        <v>1</v>
      </c>
      <c r="S55" s="9">
        <v>1</v>
      </c>
      <c r="T55" s="9">
        <v>0</v>
      </c>
      <c r="U55" s="9">
        <v>1</v>
      </c>
      <c r="V55" s="9">
        <v>1</v>
      </c>
      <c r="W55" s="9">
        <v>1</v>
      </c>
      <c r="X55" s="9">
        <v>1</v>
      </c>
      <c r="Y55" s="9">
        <v>1</v>
      </c>
      <c r="Z55" s="9">
        <v>1</v>
      </c>
      <c r="AA55" s="9">
        <v>1</v>
      </c>
      <c r="AB55" s="9">
        <v>1</v>
      </c>
      <c r="AC55" s="9">
        <v>1</v>
      </c>
      <c r="AD55" s="9">
        <v>1</v>
      </c>
      <c r="AE55" s="9">
        <v>1</v>
      </c>
      <c r="AF55" s="9">
        <v>1</v>
      </c>
      <c r="AG55" s="9">
        <v>0</v>
      </c>
      <c r="AH55" s="9">
        <v>0</v>
      </c>
      <c r="AI55" s="9">
        <v>0</v>
      </c>
      <c r="AJ55" s="9">
        <v>1</v>
      </c>
      <c r="AK55" s="9">
        <v>1</v>
      </c>
      <c r="AL55" s="9">
        <v>1</v>
      </c>
      <c r="AM55" s="9">
        <v>1</v>
      </c>
      <c r="AN55" s="9">
        <v>0</v>
      </c>
      <c r="AO55" s="9">
        <v>0</v>
      </c>
      <c r="AP55" s="9">
        <v>1</v>
      </c>
      <c r="AQ55" s="9">
        <v>1</v>
      </c>
      <c r="AR55" s="9">
        <v>0</v>
      </c>
      <c r="AS55" s="9">
        <v>0</v>
      </c>
      <c r="AT55" s="9">
        <v>1</v>
      </c>
      <c r="AU55" s="9">
        <v>1</v>
      </c>
      <c r="AV55" s="9"/>
      <c r="AW55" s="9">
        <v>1</v>
      </c>
      <c r="AX55" s="9">
        <v>1</v>
      </c>
      <c r="AY55" s="9"/>
      <c r="AZ55" s="9"/>
      <c r="BA55" s="9"/>
      <c r="BB55" s="9"/>
      <c r="BC55">
        <f t="shared" si="0"/>
        <v>26</v>
      </c>
      <c r="BD55">
        <f t="shared" si="1"/>
        <v>9</v>
      </c>
      <c r="BE55">
        <f t="shared" si="2"/>
        <v>5</v>
      </c>
      <c r="BF55">
        <f t="shared" si="3"/>
        <v>40</v>
      </c>
      <c r="BH55" s="20">
        <f t="shared" si="4"/>
        <v>26</v>
      </c>
      <c r="BI55">
        <f t="shared" si="5"/>
        <v>13</v>
      </c>
      <c r="BJ55">
        <f t="shared" si="6"/>
        <v>13</v>
      </c>
    </row>
    <row r="56" spans="1:62" ht="60" x14ac:dyDescent="0.25">
      <c r="A56" s="11" t="s">
        <v>219</v>
      </c>
      <c r="B56" s="11">
        <v>74861459</v>
      </c>
      <c r="C56" s="12" t="s">
        <v>330</v>
      </c>
      <c r="D56" s="12">
        <v>21</v>
      </c>
      <c r="E56" s="12" t="s">
        <v>230</v>
      </c>
      <c r="F56" s="12" t="s">
        <v>222</v>
      </c>
      <c r="G56" s="12" t="s">
        <v>232</v>
      </c>
      <c r="H56" s="12" t="s">
        <v>331</v>
      </c>
      <c r="I56" s="12" t="s">
        <v>331</v>
      </c>
      <c r="J56" s="12" t="s">
        <v>489</v>
      </c>
      <c r="K56" s="12" t="s">
        <v>256</v>
      </c>
      <c r="L56" s="12" t="s">
        <v>226</v>
      </c>
      <c r="M56" s="12" t="s">
        <v>227</v>
      </c>
      <c r="N56" s="12" t="s">
        <v>332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>
        <v>1</v>
      </c>
      <c r="AE56" s="11">
        <v>0</v>
      </c>
      <c r="AF56" s="11">
        <v>1</v>
      </c>
      <c r="AG56" s="11">
        <v>1</v>
      </c>
      <c r="AH56" s="11">
        <v>1</v>
      </c>
      <c r="AI56" s="11">
        <v>1</v>
      </c>
      <c r="AJ56" s="11">
        <v>1</v>
      </c>
      <c r="AK56" s="11">
        <v>1</v>
      </c>
      <c r="AL56" s="11">
        <v>1</v>
      </c>
      <c r="AM56" s="11">
        <v>1</v>
      </c>
      <c r="AN56" s="11">
        <v>0</v>
      </c>
      <c r="AO56" s="11">
        <v>1</v>
      </c>
      <c r="AP56" s="11">
        <v>1</v>
      </c>
      <c r="AQ56" s="11">
        <v>1</v>
      </c>
      <c r="AR56" s="11">
        <v>1</v>
      </c>
      <c r="AS56" s="11"/>
      <c r="AT56" s="11">
        <v>1</v>
      </c>
      <c r="AU56" s="11">
        <v>1</v>
      </c>
      <c r="AV56" s="11">
        <v>1</v>
      </c>
      <c r="AW56" s="11">
        <v>1</v>
      </c>
      <c r="AX56" s="11">
        <v>1</v>
      </c>
      <c r="AY56" s="11"/>
      <c r="AZ56" s="11">
        <v>1</v>
      </c>
      <c r="BA56" s="11">
        <v>1</v>
      </c>
      <c r="BB56" s="11">
        <v>0</v>
      </c>
      <c r="BC56">
        <f t="shared" si="0"/>
        <v>35</v>
      </c>
      <c r="BD56">
        <f t="shared" si="1"/>
        <v>3</v>
      </c>
      <c r="BE56">
        <f t="shared" si="2"/>
        <v>2</v>
      </c>
      <c r="BF56">
        <f t="shared" si="3"/>
        <v>40</v>
      </c>
      <c r="BH56" s="20">
        <f t="shared" si="4"/>
        <v>35</v>
      </c>
      <c r="BI56">
        <f t="shared" si="5"/>
        <v>17</v>
      </c>
      <c r="BJ56">
        <f t="shared" si="6"/>
        <v>18</v>
      </c>
    </row>
    <row r="57" spans="1:62" ht="60" x14ac:dyDescent="0.25">
      <c r="A57" s="9" t="s">
        <v>219</v>
      </c>
      <c r="B57" s="9">
        <v>70341866</v>
      </c>
      <c r="C57" s="10" t="s">
        <v>333</v>
      </c>
      <c r="D57" s="10">
        <v>23</v>
      </c>
      <c r="E57" s="10" t="s">
        <v>221</v>
      </c>
      <c r="F57" s="10" t="s">
        <v>222</v>
      </c>
      <c r="G57" s="10" t="s">
        <v>232</v>
      </c>
      <c r="H57" s="10" t="s">
        <v>233</v>
      </c>
      <c r="I57" s="10" t="s">
        <v>234</v>
      </c>
      <c r="J57" s="12" t="s">
        <v>489</v>
      </c>
      <c r="K57" s="12" t="s">
        <v>256</v>
      </c>
      <c r="L57" s="10" t="s">
        <v>226</v>
      </c>
      <c r="M57" s="10" t="s">
        <v>227</v>
      </c>
      <c r="N57" s="10" t="s">
        <v>334</v>
      </c>
      <c r="O57" s="9">
        <v>1</v>
      </c>
      <c r="P57" s="9">
        <v>0</v>
      </c>
      <c r="Q57" s="9">
        <v>0</v>
      </c>
      <c r="R57" s="9">
        <v>1</v>
      </c>
      <c r="S57" s="9">
        <v>1</v>
      </c>
      <c r="T57" s="9">
        <v>1</v>
      </c>
      <c r="U57" s="9">
        <v>0</v>
      </c>
      <c r="V57" s="9">
        <v>1</v>
      </c>
      <c r="W57" s="9">
        <v>1</v>
      </c>
      <c r="X57" s="9">
        <v>1</v>
      </c>
      <c r="Y57" s="9">
        <v>1</v>
      </c>
      <c r="Z57" s="9">
        <v>1</v>
      </c>
      <c r="AA57" s="9">
        <v>1</v>
      </c>
      <c r="AB57" s="9">
        <v>0</v>
      </c>
      <c r="AC57" s="9">
        <v>1</v>
      </c>
      <c r="AD57" s="9">
        <v>1</v>
      </c>
      <c r="AE57" s="9">
        <v>0</v>
      </c>
      <c r="AF57" s="9">
        <v>1</v>
      </c>
      <c r="AG57" s="9">
        <v>0</v>
      </c>
      <c r="AH57" s="9">
        <v>0</v>
      </c>
      <c r="AI57" s="9">
        <v>1</v>
      </c>
      <c r="AJ57" s="9">
        <v>1</v>
      </c>
      <c r="AK57" s="9">
        <v>1</v>
      </c>
      <c r="AL57" s="9">
        <v>1</v>
      </c>
      <c r="AM57" s="9">
        <v>1</v>
      </c>
      <c r="AN57" s="9">
        <v>0</v>
      </c>
      <c r="AO57" s="9">
        <v>1</v>
      </c>
      <c r="AP57" s="9">
        <v>1</v>
      </c>
      <c r="AQ57" s="9">
        <v>0</v>
      </c>
      <c r="AR57" s="9">
        <v>0</v>
      </c>
      <c r="AS57" s="9">
        <v>0</v>
      </c>
      <c r="AT57" s="9">
        <v>0</v>
      </c>
      <c r="AU57" s="9">
        <v>1</v>
      </c>
      <c r="AV57" s="9">
        <v>0</v>
      </c>
      <c r="AW57" s="9">
        <v>1</v>
      </c>
      <c r="AX57" s="9">
        <v>1</v>
      </c>
      <c r="AY57" s="9">
        <v>0</v>
      </c>
      <c r="AZ57" s="9">
        <v>0</v>
      </c>
      <c r="BA57" s="9">
        <v>0</v>
      </c>
      <c r="BB57" s="9">
        <v>0</v>
      </c>
      <c r="BC57">
        <f t="shared" si="0"/>
        <v>23</v>
      </c>
      <c r="BD57">
        <f t="shared" si="1"/>
        <v>17</v>
      </c>
      <c r="BE57">
        <f t="shared" si="2"/>
        <v>0</v>
      </c>
      <c r="BF57">
        <f t="shared" si="3"/>
        <v>40</v>
      </c>
      <c r="BH57" s="20">
        <f t="shared" si="4"/>
        <v>23</v>
      </c>
      <c r="BI57">
        <f t="shared" si="5"/>
        <v>12</v>
      </c>
      <c r="BJ57">
        <f t="shared" si="6"/>
        <v>11</v>
      </c>
    </row>
    <row r="58" spans="1:62" ht="75" x14ac:dyDescent="0.25">
      <c r="A58" s="9" t="s">
        <v>219</v>
      </c>
      <c r="B58" s="9">
        <v>941287112</v>
      </c>
      <c r="C58" s="10" t="s">
        <v>335</v>
      </c>
      <c r="D58" s="10">
        <v>22</v>
      </c>
      <c r="E58" s="10" t="s">
        <v>221</v>
      </c>
      <c r="F58" s="10" t="s">
        <v>231</v>
      </c>
      <c r="G58" s="10" t="s">
        <v>223</v>
      </c>
      <c r="H58" s="10" t="s">
        <v>286</v>
      </c>
      <c r="I58" s="10" t="s">
        <v>287</v>
      </c>
      <c r="J58" s="12" t="s">
        <v>489</v>
      </c>
      <c r="K58" s="12" t="s">
        <v>256</v>
      </c>
      <c r="L58" s="10" t="s">
        <v>226</v>
      </c>
      <c r="M58" s="10" t="s">
        <v>227</v>
      </c>
      <c r="N58" s="10" t="s">
        <v>336</v>
      </c>
      <c r="O58" s="9">
        <v>0</v>
      </c>
      <c r="P58" s="9">
        <v>0</v>
      </c>
      <c r="Q58" s="9">
        <v>1</v>
      </c>
      <c r="R58" s="9">
        <v>0</v>
      </c>
      <c r="S58" s="9">
        <v>1</v>
      </c>
      <c r="T58" s="9">
        <v>1</v>
      </c>
      <c r="U58" s="9">
        <v>0</v>
      </c>
      <c r="V58" s="9"/>
      <c r="W58" s="9"/>
      <c r="X58" s="9">
        <v>1</v>
      </c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>
        <f t="shared" si="0"/>
        <v>4</v>
      </c>
      <c r="BD58">
        <f t="shared" si="1"/>
        <v>4</v>
      </c>
      <c r="BE58">
        <f t="shared" si="2"/>
        <v>32</v>
      </c>
      <c r="BF58">
        <f t="shared" si="3"/>
        <v>40</v>
      </c>
      <c r="BH58" s="20">
        <f t="shared" si="4"/>
        <v>4</v>
      </c>
      <c r="BI58">
        <f t="shared" si="5"/>
        <v>2</v>
      </c>
      <c r="BJ58">
        <f t="shared" si="6"/>
        <v>2</v>
      </c>
    </row>
    <row r="59" spans="1:62" ht="60" x14ac:dyDescent="0.25">
      <c r="A59" s="11" t="s">
        <v>219</v>
      </c>
      <c r="B59" s="11">
        <v>46419365</v>
      </c>
      <c r="C59" s="12" t="s">
        <v>337</v>
      </c>
      <c r="D59" s="12">
        <v>25</v>
      </c>
      <c r="E59" s="12" t="s">
        <v>221</v>
      </c>
      <c r="F59" s="12" t="s">
        <v>231</v>
      </c>
      <c r="G59" s="12" t="s">
        <v>232</v>
      </c>
      <c r="H59" s="12" t="s">
        <v>294</v>
      </c>
      <c r="I59" s="12" t="s">
        <v>294</v>
      </c>
      <c r="J59" s="12" t="s">
        <v>489</v>
      </c>
      <c r="K59" s="12" t="s">
        <v>491</v>
      </c>
      <c r="L59" s="12" t="s">
        <v>226</v>
      </c>
      <c r="M59" s="12" t="s">
        <v>227</v>
      </c>
      <c r="N59" s="12" t="s">
        <v>338</v>
      </c>
      <c r="O59" s="11">
        <v>1</v>
      </c>
      <c r="P59" s="11">
        <v>1</v>
      </c>
      <c r="Q59" s="11">
        <v>0</v>
      </c>
      <c r="R59" s="11">
        <v>1</v>
      </c>
      <c r="S59" s="11">
        <v>0</v>
      </c>
      <c r="T59" s="11">
        <v>0</v>
      </c>
      <c r="U59" s="11">
        <v>0</v>
      </c>
      <c r="V59" s="11">
        <v>0</v>
      </c>
      <c r="W59" s="11">
        <v>1</v>
      </c>
      <c r="X59" s="11">
        <v>1</v>
      </c>
      <c r="Y59" s="11">
        <v>0</v>
      </c>
      <c r="Z59" s="11">
        <v>1</v>
      </c>
      <c r="AA59" s="11">
        <v>1</v>
      </c>
      <c r="AB59" s="11">
        <v>0</v>
      </c>
      <c r="AC59" s="11">
        <v>1</v>
      </c>
      <c r="AD59" s="11">
        <v>0</v>
      </c>
      <c r="AE59" s="11">
        <v>1</v>
      </c>
      <c r="AF59" s="11">
        <v>1</v>
      </c>
      <c r="AG59" s="11">
        <v>0</v>
      </c>
      <c r="AH59" s="11">
        <v>0</v>
      </c>
      <c r="AI59" s="11">
        <v>1</v>
      </c>
      <c r="AJ59" s="11">
        <v>1</v>
      </c>
      <c r="AK59" s="11">
        <v>1</v>
      </c>
      <c r="AL59" s="11">
        <v>1</v>
      </c>
      <c r="AM59" s="11">
        <v>1</v>
      </c>
      <c r="AN59" s="11">
        <v>0</v>
      </c>
      <c r="AO59" s="11">
        <v>0</v>
      </c>
      <c r="AP59" s="11">
        <v>1</v>
      </c>
      <c r="AQ59" s="11">
        <v>0</v>
      </c>
      <c r="AR59" s="11">
        <v>1</v>
      </c>
      <c r="AS59" s="11">
        <v>0</v>
      </c>
      <c r="AT59" s="11">
        <v>0</v>
      </c>
      <c r="AU59" s="11">
        <v>1</v>
      </c>
      <c r="AV59" s="11">
        <v>0</v>
      </c>
      <c r="AW59" s="11">
        <v>1</v>
      </c>
      <c r="AX59" s="11">
        <v>1</v>
      </c>
      <c r="AY59" s="11">
        <v>0</v>
      </c>
      <c r="AZ59" s="11">
        <v>0</v>
      </c>
      <c r="BA59" s="11">
        <v>0</v>
      </c>
      <c r="BB59" s="11">
        <v>1</v>
      </c>
      <c r="BC59">
        <f t="shared" si="0"/>
        <v>21</v>
      </c>
      <c r="BD59">
        <f t="shared" si="1"/>
        <v>19</v>
      </c>
      <c r="BE59">
        <f t="shared" si="2"/>
        <v>0</v>
      </c>
      <c r="BF59">
        <f t="shared" si="3"/>
        <v>40</v>
      </c>
      <c r="BH59" s="20">
        <f t="shared" si="4"/>
        <v>21</v>
      </c>
      <c r="BI59">
        <f t="shared" si="5"/>
        <v>10</v>
      </c>
      <c r="BJ59">
        <f t="shared" si="6"/>
        <v>11</v>
      </c>
    </row>
    <row r="60" spans="1:62" ht="60" x14ac:dyDescent="0.25">
      <c r="A60" s="11" t="s">
        <v>219</v>
      </c>
      <c r="B60" s="11">
        <v>1725213548</v>
      </c>
      <c r="C60" s="12" t="s">
        <v>339</v>
      </c>
      <c r="D60" s="12">
        <v>18</v>
      </c>
      <c r="E60" s="12" t="s">
        <v>230</v>
      </c>
      <c r="F60" s="12" t="s">
        <v>222</v>
      </c>
      <c r="G60" s="12" t="s">
        <v>223</v>
      </c>
      <c r="H60" s="12" t="s">
        <v>224</v>
      </c>
      <c r="I60" s="12" t="s">
        <v>225</v>
      </c>
      <c r="J60" s="10" t="s">
        <v>488</v>
      </c>
      <c r="K60" s="10" t="s">
        <v>351</v>
      </c>
      <c r="L60" s="12" t="s">
        <v>226</v>
      </c>
      <c r="M60" s="12" t="s">
        <v>227</v>
      </c>
      <c r="N60" s="12" t="s">
        <v>340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>
        <v>0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>
        <v>1</v>
      </c>
      <c r="AE60" s="11">
        <v>1</v>
      </c>
      <c r="AF60" s="11">
        <v>1</v>
      </c>
      <c r="AG60" s="11">
        <v>1</v>
      </c>
      <c r="AH60" s="11">
        <v>1</v>
      </c>
      <c r="AI60" s="11">
        <v>1</v>
      </c>
      <c r="AJ60" s="11">
        <v>1</v>
      </c>
      <c r="AK60" s="11">
        <v>1</v>
      </c>
      <c r="AL60" s="11">
        <v>1</v>
      </c>
      <c r="AM60" s="11">
        <v>1</v>
      </c>
      <c r="AN60" s="11">
        <v>0</v>
      </c>
      <c r="AO60" s="11">
        <v>1</v>
      </c>
      <c r="AP60" s="11">
        <v>1</v>
      </c>
      <c r="AQ60" s="11">
        <v>1</v>
      </c>
      <c r="AR60" s="11">
        <v>1</v>
      </c>
      <c r="AS60" s="11">
        <v>1</v>
      </c>
      <c r="AT60" s="11">
        <v>0</v>
      </c>
      <c r="AU60" s="11">
        <v>1</v>
      </c>
      <c r="AV60" s="11"/>
      <c r="AW60" s="11">
        <v>1</v>
      </c>
      <c r="AX60" s="11">
        <v>1</v>
      </c>
      <c r="AY60" s="11">
        <v>0</v>
      </c>
      <c r="AZ60" s="11"/>
      <c r="BA60" s="11"/>
      <c r="BB60" s="11"/>
      <c r="BC60">
        <f t="shared" si="0"/>
        <v>32</v>
      </c>
      <c r="BD60">
        <f t="shared" si="1"/>
        <v>4</v>
      </c>
      <c r="BE60">
        <f t="shared" si="2"/>
        <v>4</v>
      </c>
      <c r="BF60">
        <f t="shared" si="3"/>
        <v>40</v>
      </c>
      <c r="BH60" s="20">
        <f t="shared" si="4"/>
        <v>32</v>
      </c>
      <c r="BI60">
        <f t="shared" si="5"/>
        <v>17</v>
      </c>
      <c r="BJ60">
        <f t="shared" si="6"/>
        <v>15</v>
      </c>
    </row>
    <row r="61" spans="1:62" ht="60" x14ac:dyDescent="0.25">
      <c r="A61" s="9" t="s">
        <v>219</v>
      </c>
      <c r="B61" s="9">
        <v>70643113</v>
      </c>
      <c r="C61" s="10" t="s">
        <v>341</v>
      </c>
      <c r="D61" s="10">
        <v>24</v>
      </c>
      <c r="E61" s="10" t="s">
        <v>221</v>
      </c>
      <c r="F61" s="10" t="s">
        <v>231</v>
      </c>
      <c r="G61" s="10" t="s">
        <v>232</v>
      </c>
      <c r="H61" s="10" t="s">
        <v>233</v>
      </c>
      <c r="I61" s="10" t="s">
        <v>234</v>
      </c>
      <c r="J61" s="12" t="s">
        <v>489</v>
      </c>
      <c r="K61" s="12" t="s">
        <v>491</v>
      </c>
      <c r="L61" s="10" t="s">
        <v>226</v>
      </c>
      <c r="M61" s="10" t="s">
        <v>227</v>
      </c>
      <c r="N61" s="10" t="s">
        <v>342</v>
      </c>
      <c r="O61" s="9">
        <v>0</v>
      </c>
      <c r="P61" s="9">
        <v>1</v>
      </c>
      <c r="Q61" s="9">
        <v>1</v>
      </c>
      <c r="R61" s="9">
        <v>1</v>
      </c>
      <c r="S61" s="9">
        <v>1</v>
      </c>
      <c r="T61" s="9">
        <v>0</v>
      </c>
      <c r="U61" s="9">
        <v>0</v>
      </c>
      <c r="V61" s="9">
        <v>1</v>
      </c>
      <c r="W61" s="9">
        <v>1</v>
      </c>
      <c r="X61" s="9">
        <v>0</v>
      </c>
      <c r="Y61" s="9">
        <v>1</v>
      </c>
      <c r="Z61" s="9">
        <v>1</v>
      </c>
      <c r="AA61" s="9">
        <v>1</v>
      </c>
      <c r="AB61" s="9">
        <v>1</v>
      </c>
      <c r="AC61" s="9">
        <v>0</v>
      </c>
      <c r="AD61" s="9">
        <v>1</v>
      </c>
      <c r="AE61" s="9">
        <v>1</v>
      </c>
      <c r="AF61" s="9">
        <v>0</v>
      </c>
      <c r="AG61" s="9">
        <v>1</v>
      </c>
      <c r="AH61" s="9">
        <v>0</v>
      </c>
      <c r="AI61" s="9">
        <v>0</v>
      </c>
      <c r="AJ61" s="9">
        <v>1</v>
      </c>
      <c r="AK61" s="9">
        <v>1</v>
      </c>
      <c r="AL61" s="9">
        <v>1</v>
      </c>
      <c r="AM61" s="9">
        <v>1</v>
      </c>
      <c r="AN61" s="9">
        <v>0</v>
      </c>
      <c r="AO61" s="9">
        <v>1</v>
      </c>
      <c r="AP61" s="9">
        <v>1</v>
      </c>
      <c r="AQ61" s="9">
        <v>1</v>
      </c>
      <c r="AR61" s="9">
        <v>0</v>
      </c>
      <c r="AS61" s="9">
        <v>1</v>
      </c>
      <c r="AT61" s="9">
        <v>0</v>
      </c>
      <c r="AU61" s="9">
        <v>1</v>
      </c>
      <c r="AV61" s="9">
        <v>0</v>
      </c>
      <c r="AW61" s="9">
        <v>1</v>
      </c>
      <c r="AX61" s="9">
        <v>1</v>
      </c>
      <c r="AY61" s="9">
        <v>0</v>
      </c>
      <c r="AZ61" s="9">
        <v>0</v>
      </c>
      <c r="BA61" s="9">
        <v>0</v>
      </c>
      <c r="BB61" s="9">
        <v>1</v>
      </c>
      <c r="BC61">
        <f t="shared" si="0"/>
        <v>25</v>
      </c>
      <c r="BD61">
        <f t="shared" si="1"/>
        <v>15</v>
      </c>
      <c r="BE61">
        <f t="shared" si="2"/>
        <v>0</v>
      </c>
      <c r="BF61">
        <f t="shared" si="3"/>
        <v>40</v>
      </c>
      <c r="BH61" s="20">
        <f t="shared" si="4"/>
        <v>25</v>
      </c>
      <c r="BI61">
        <f t="shared" si="5"/>
        <v>14</v>
      </c>
      <c r="BJ61">
        <f t="shared" si="6"/>
        <v>11</v>
      </c>
    </row>
    <row r="62" spans="1:62" ht="60" x14ac:dyDescent="0.25">
      <c r="A62" s="11" t="s">
        <v>219</v>
      </c>
      <c r="B62" s="11">
        <v>61270412</v>
      </c>
      <c r="C62" s="12" t="s">
        <v>343</v>
      </c>
      <c r="D62" s="12">
        <v>24</v>
      </c>
      <c r="E62" s="12" t="s">
        <v>221</v>
      </c>
      <c r="F62" s="12" t="s">
        <v>222</v>
      </c>
      <c r="G62" s="12" t="s">
        <v>232</v>
      </c>
      <c r="H62" s="12" t="s">
        <v>290</v>
      </c>
      <c r="I62" s="12" t="s">
        <v>344</v>
      </c>
      <c r="J62" s="12" t="s">
        <v>489</v>
      </c>
      <c r="K62" s="12" t="s">
        <v>491</v>
      </c>
      <c r="L62" s="12" t="s">
        <v>226</v>
      </c>
      <c r="M62" s="12" t="s">
        <v>227</v>
      </c>
      <c r="N62" s="12" t="s">
        <v>345</v>
      </c>
      <c r="O62" s="11">
        <v>0</v>
      </c>
      <c r="P62" s="11"/>
      <c r="Q62" s="11">
        <v>0</v>
      </c>
      <c r="R62" s="11">
        <v>1</v>
      </c>
      <c r="S62" s="11">
        <v>1</v>
      </c>
      <c r="T62" s="11"/>
      <c r="U62" s="11">
        <v>0</v>
      </c>
      <c r="V62" s="11">
        <v>0</v>
      </c>
      <c r="W62" s="11">
        <v>1</v>
      </c>
      <c r="X62" s="11">
        <v>1</v>
      </c>
      <c r="Y62" s="11">
        <v>0</v>
      </c>
      <c r="Z62" s="11">
        <v>0</v>
      </c>
      <c r="AA62" s="11"/>
      <c r="AB62" s="11">
        <v>1</v>
      </c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>
        <f t="shared" si="0"/>
        <v>5</v>
      </c>
      <c r="BD62">
        <f t="shared" si="1"/>
        <v>6</v>
      </c>
      <c r="BE62">
        <f t="shared" si="2"/>
        <v>29</v>
      </c>
      <c r="BF62">
        <f t="shared" si="3"/>
        <v>40</v>
      </c>
      <c r="BH62" s="20">
        <f t="shared" si="4"/>
        <v>5</v>
      </c>
      <c r="BI62">
        <f t="shared" si="5"/>
        <v>2</v>
      </c>
      <c r="BJ62">
        <f t="shared" si="6"/>
        <v>3</v>
      </c>
    </row>
    <row r="63" spans="1:62" ht="60" x14ac:dyDescent="0.25">
      <c r="A63" s="9" t="s">
        <v>219</v>
      </c>
      <c r="B63" s="9">
        <v>40460974</v>
      </c>
      <c r="C63" s="10" t="s">
        <v>346</v>
      </c>
      <c r="D63" s="10">
        <v>37</v>
      </c>
      <c r="E63" s="10" t="s">
        <v>221</v>
      </c>
      <c r="F63" s="10" t="s">
        <v>231</v>
      </c>
      <c r="G63" s="10" t="s">
        <v>232</v>
      </c>
      <c r="H63" s="10" t="s">
        <v>283</v>
      </c>
      <c r="I63" s="10" t="s">
        <v>283</v>
      </c>
      <c r="J63" s="12" t="s">
        <v>489</v>
      </c>
      <c r="K63" s="12" t="s">
        <v>492</v>
      </c>
      <c r="L63" s="10" t="s">
        <v>226</v>
      </c>
      <c r="M63" s="10" t="s">
        <v>227</v>
      </c>
      <c r="N63" s="10" t="s">
        <v>347</v>
      </c>
      <c r="O63" s="9">
        <v>1</v>
      </c>
      <c r="P63" s="9">
        <v>1</v>
      </c>
      <c r="Q63" s="9">
        <v>1</v>
      </c>
      <c r="R63" s="9">
        <v>1</v>
      </c>
      <c r="S63" s="9">
        <v>1</v>
      </c>
      <c r="T63" s="9">
        <v>1</v>
      </c>
      <c r="U63" s="9">
        <v>0</v>
      </c>
      <c r="V63" s="9">
        <v>1</v>
      </c>
      <c r="W63" s="9">
        <v>1</v>
      </c>
      <c r="X63" s="9">
        <v>1</v>
      </c>
      <c r="Y63" s="9">
        <v>0</v>
      </c>
      <c r="Z63" s="9">
        <v>1</v>
      </c>
      <c r="AA63" s="9">
        <v>1</v>
      </c>
      <c r="AB63" s="9">
        <v>0</v>
      </c>
      <c r="AC63" s="9">
        <v>0</v>
      </c>
      <c r="AD63" s="9">
        <v>1</v>
      </c>
      <c r="AE63" s="9">
        <v>0</v>
      </c>
      <c r="AF63" s="9">
        <v>1</v>
      </c>
      <c r="AG63" s="9">
        <v>0</v>
      </c>
      <c r="AH63" s="9">
        <v>1</v>
      </c>
      <c r="AI63" s="9">
        <v>1</v>
      </c>
      <c r="AJ63" s="9">
        <v>1</v>
      </c>
      <c r="AK63" s="9">
        <v>1</v>
      </c>
      <c r="AL63" s="9">
        <v>1</v>
      </c>
      <c r="AM63" s="9">
        <v>1</v>
      </c>
      <c r="AN63" s="9">
        <v>0</v>
      </c>
      <c r="AO63" s="9">
        <v>1</v>
      </c>
      <c r="AP63" s="9">
        <v>0</v>
      </c>
      <c r="AQ63" s="9">
        <v>1</v>
      </c>
      <c r="AR63" s="9">
        <v>1</v>
      </c>
      <c r="AS63" s="9">
        <v>1</v>
      </c>
      <c r="AT63" s="9">
        <v>0</v>
      </c>
      <c r="AU63" s="9">
        <v>1</v>
      </c>
      <c r="AV63" s="9">
        <v>0</v>
      </c>
      <c r="AW63" s="9">
        <v>1</v>
      </c>
      <c r="AX63" s="9">
        <v>0</v>
      </c>
      <c r="AY63" s="9">
        <v>0</v>
      </c>
      <c r="AZ63" s="9">
        <v>1</v>
      </c>
      <c r="BA63" s="9">
        <v>1</v>
      </c>
      <c r="BB63" s="9">
        <v>1</v>
      </c>
      <c r="BC63">
        <f t="shared" si="0"/>
        <v>28</v>
      </c>
      <c r="BD63">
        <f t="shared" si="1"/>
        <v>12</v>
      </c>
      <c r="BE63">
        <f t="shared" si="2"/>
        <v>0</v>
      </c>
      <c r="BF63">
        <f t="shared" si="3"/>
        <v>40</v>
      </c>
      <c r="BH63" s="20">
        <f t="shared" si="4"/>
        <v>28</v>
      </c>
      <c r="BI63">
        <f t="shared" si="5"/>
        <v>14</v>
      </c>
      <c r="BJ63">
        <f t="shared" si="6"/>
        <v>14</v>
      </c>
    </row>
    <row r="64" spans="1:62" ht="60" x14ac:dyDescent="0.25">
      <c r="A64" s="11" t="s">
        <v>219</v>
      </c>
      <c r="B64" s="11">
        <v>604412254</v>
      </c>
      <c r="C64" s="12" t="s">
        <v>348</v>
      </c>
      <c r="D64" s="12">
        <v>28</v>
      </c>
      <c r="E64" s="12" t="s">
        <v>221</v>
      </c>
      <c r="F64" s="12" t="s">
        <v>222</v>
      </c>
      <c r="G64" s="12" t="s">
        <v>223</v>
      </c>
      <c r="H64" s="12" t="s">
        <v>250</v>
      </c>
      <c r="I64" s="12" t="s">
        <v>251</v>
      </c>
      <c r="J64" s="10" t="s">
        <v>488</v>
      </c>
      <c r="K64" s="12" t="s">
        <v>256</v>
      </c>
      <c r="L64" s="12" t="s">
        <v>226</v>
      </c>
      <c r="M64" s="12" t="s">
        <v>227</v>
      </c>
      <c r="N64" s="12" t="s">
        <v>349</v>
      </c>
      <c r="O64" s="11">
        <v>1</v>
      </c>
      <c r="P64" s="11">
        <v>0</v>
      </c>
      <c r="Q64" s="11">
        <v>0</v>
      </c>
      <c r="R64" s="11">
        <v>1</v>
      </c>
      <c r="S64" s="11">
        <v>1</v>
      </c>
      <c r="T64" s="11">
        <v>1</v>
      </c>
      <c r="U64" s="11">
        <v>0</v>
      </c>
      <c r="V64" s="11">
        <v>1</v>
      </c>
      <c r="W64" s="11">
        <v>1</v>
      </c>
      <c r="X64" s="11">
        <v>1</v>
      </c>
      <c r="Y64" s="11">
        <v>1</v>
      </c>
      <c r="Z64" s="11">
        <v>0</v>
      </c>
      <c r="AA64" s="11">
        <v>0</v>
      </c>
      <c r="AB64" s="11">
        <v>1</v>
      </c>
      <c r="AC64" s="11">
        <v>1</v>
      </c>
      <c r="AD64" s="11">
        <v>1</v>
      </c>
      <c r="AE64" s="11">
        <v>1</v>
      </c>
      <c r="AF64" s="11">
        <v>0</v>
      </c>
      <c r="AG64" s="11">
        <v>0</v>
      </c>
      <c r="AH64" s="11">
        <v>1</v>
      </c>
      <c r="AI64" s="11">
        <v>0</v>
      </c>
      <c r="AJ64" s="11">
        <v>1</v>
      </c>
      <c r="AK64" s="11">
        <v>0</v>
      </c>
      <c r="AL64" s="11">
        <v>1</v>
      </c>
      <c r="AM64" s="11">
        <v>1</v>
      </c>
      <c r="AN64" s="11">
        <v>0</v>
      </c>
      <c r="AO64" s="11">
        <v>0</v>
      </c>
      <c r="AP64" s="11">
        <v>1</v>
      </c>
      <c r="AQ64" s="11">
        <v>0</v>
      </c>
      <c r="AR64" s="11">
        <v>0</v>
      </c>
      <c r="AS64" s="11">
        <v>1</v>
      </c>
      <c r="AT64" s="11">
        <v>0</v>
      </c>
      <c r="AU64" s="11">
        <v>1</v>
      </c>
      <c r="AV64" s="11">
        <v>0</v>
      </c>
      <c r="AW64" s="11">
        <v>1</v>
      </c>
      <c r="AX64" s="11">
        <v>0</v>
      </c>
      <c r="AY64" s="11">
        <v>0</v>
      </c>
      <c r="AZ64" s="11">
        <v>0</v>
      </c>
      <c r="BA64" s="11">
        <v>1</v>
      </c>
      <c r="BB64" s="11"/>
      <c r="BC64">
        <f t="shared" si="0"/>
        <v>21</v>
      </c>
      <c r="BD64">
        <f t="shared" si="1"/>
        <v>18</v>
      </c>
      <c r="BE64">
        <f t="shared" si="2"/>
        <v>1</v>
      </c>
      <c r="BF64">
        <f t="shared" si="3"/>
        <v>40</v>
      </c>
      <c r="BH64" s="20">
        <f t="shared" si="4"/>
        <v>21</v>
      </c>
      <c r="BI64">
        <f t="shared" si="5"/>
        <v>11</v>
      </c>
      <c r="BJ64">
        <f t="shared" si="6"/>
        <v>10</v>
      </c>
    </row>
    <row r="65" spans="1:62" ht="60" x14ac:dyDescent="0.25">
      <c r="A65" s="9" t="s">
        <v>219</v>
      </c>
      <c r="B65" s="9">
        <v>47133697</v>
      </c>
      <c r="C65" s="10" t="s">
        <v>350</v>
      </c>
      <c r="D65" s="10">
        <v>24</v>
      </c>
      <c r="E65" s="10" t="s">
        <v>230</v>
      </c>
      <c r="F65" s="10" t="s">
        <v>222</v>
      </c>
      <c r="G65" s="10" t="s">
        <v>232</v>
      </c>
      <c r="H65" s="10" t="s">
        <v>233</v>
      </c>
      <c r="I65" s="10" t="s">
        <v>234</v>
      </c>
      <c r="J65" s="12" t="s">
        <v>489</v>
      </c>
      <c r="K65" s="10" t="s">
        <v>351</v>
      </c>
      <c r="L65" s="10" t="s">
        <v>226</v>
      </c>
      <c r="M65" s="10" t="s">
        <v>227</v>
      </c>
      <c r="N65" s="10" t="s">
        <v>352</v>
      </c>
      <c r="O65" s="9">
        <v>0</v>
      </c>
      <c r="P65" s="9">
        <v>1</v>
      </c>
      <c r="Q65" s="9">
        <v>1</v>
      </c>
      <c r="R65" s="9">
        <v>1</v>
      </c>
      <c r="S65" s="9">
        <v>1</v>
      </c>
      <c r="T65" s="9">
        <v>0</v>
      </c>
      <c r="U65" s="9">
        <v>1</v>
      </c>
      <c r="V65" s="9">
        <v>1</v>
      </c>
      <c r="W65" s="9"/>
      <c r="X65" s="9">
        <v>1</v>
      </c>
      <c r="Y65" s="9">
        <v>1</v>
      </c>
      <c r="Z65" s="9">
        <v>1</v>
      </c>
      <c r="AA65" s="9">
        <v>1</v>
      </c>
      <c r="AB65" s="9">
        <v>1</v>
      </c>
      <c r="AC65" s="9">
        <v>1</v>
      </c>
      <c r="AD65" s="9">
        <v>1</v>
      </c>
      <c r="AE65" s="9">
        <v>1</v>
      </c>
      <c r="AF65" s="9">
        <v>1</v>
      </c>
      <c r="AG65" s="9">
        <v>1</v>
      </c>
      <c r="AH65" s="9"/>
      <c r="AI65" s="9">
        <v>1</v>
      </c>
      <c r="AJ65" s="9">
        <v>1</v>
      </c>
      <c r="AK65" s="9">
        <v>0</v>
      </c>
      <c r="AL65" s="9">
        <v>1</v>
      </c>
      <c r="AM65" s="9">
        <v>0</v>
      </c>
      <c r="AN65" s="9">
        <v>0</v>
      </c>
      <c r="AO65" s="9">
        <v>1</v>
      </c>
      <c r="AP65" s="9">
        <v>1</v>
      </c>
      <c r="AQ65" s="9">
        <v>0</v>
      </c>
      <c r="AR65" s="9">
        <v>1</v>
      </c>
      <c r="AS65" s="9"/>
      <c r="AT65" s="9">
        <v>0</v>
      </c>
      <c r="AU65" s="9">
        <v>1</v>
      </c>
      <c r="AV65" s="9"/>
      <c r="AW65" s="9">
        <v>1</v>
      </c>
      <c r="AX65" s="9">
        <v>1</v>
      </c>
      <c r="AY65" s="9">
        <v>0</v>
      </c>
      <c r="AZ65" s="9">
        <v>1</v>
      </c>
      <c r="BA65" s="9">
        <v>1</v>
      </c>
      <c r="BB65" s="9">
        <v>0</v>
      </c>
      <c r="BC65">
        <f t="shared" si="0"/>
        <v>27</v>
      </c>
      <c r="BD65">
        <f t="shared" si="1"/>
        <v>9</v>
      </c>
      <c r="BE65">
        <f t="shared" si="2"/>
        <v>4</v>
      </c>
      <c r="BF65">
        <f t="shared" si="3"/>
        <v>40</v>
      </c>
      <c r="BH65" s="20">
        <f t="shared" si="4"/>
        <v>27</v>
      </c>
      <c r="BI65">
        <f t="shared" si="5"/>
        <v>13</v>
      </c>
      <c r="BJ65">
        <f t="shared" si="6"/>
        <v>14</v>
      </c>
    </row>
    <row r="66" spans="1:62" ht="60" x14ac:dyDescent="0.25">
      <c r="A66" s="11" t="s">
        <v>219</v>
      </c>
      <c r="B66" s="11">
        <v>42708854</v>
      </c>
      <c r="C66" s="12" t="s">
        <v>353</v>
      </c>
      <c r="D66" s="12">
        <v>31</v>
      </c>
      <c r="E66" s="12" t="s">
        <v>230</v>
      </c>
      <c r="F66" s="12" t="s">
        <v>222</v>
      </c>
      <c r="G66" s="12" t="s">
        <v>232</v>
      </c>
      <c r="H66" s="12" t="s">
        <v>233</v>
      </c>
      <c r="I66" s="12" t="s">
        <v>234</v>
      </c>
      <c r="J66" s="12" t="s">
        <v>489</v>
      </c>
      <c r="K66" s="12" t="s">
        <v>492</v>
      </c>
      <c r="L66" s="12" t="s">
        <v>226</v>
      </c>
      <c r="M66" s="12" t="s">
        <v>227</v>
      </c>
      <c r="N66" s="12" t="s">
        <v>354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>
        <v>1</v>
      </c>
      <c r="AE66" s="11">
        <v>0</v>
      </c>
      <c r="AF66" s="11">
        <v>1</v>
      </c>
      <c r="AG66" s="11">
        <v>1</v>
      </c>
      <c r="AH66" s="11">
        <v>1</v>
      </c>
      <c r="AI66" s="11"/>
      <c r="AJ66" s="11">
        <v>1</v>
      </c>
      <c r="AK66" s="11">
        <v>1</v>
      </c>
      <c r="AL66" s="11">
        <v>1</v>
      </c>
      <c r="AM66" s="11">
        <v>1</v>
      </c>
      <c r="AN66" s="11">
        <v>0</v>
      </c>
      <c r="AO66" s="11">
        <v>0</v>
      </c>
      <c r="AP66" s="11">
        <v>1</v>
      </c>
      <c r="AQ66" s="11">
        <v>1</v>
      </c>
      <c r="AR66" s="11">
        <v>1</v>
      </c>
      <c r="AS66" s="11">
        <v>1</v>
      </c>
      <c r="AT66" s="11">
        <v>0</v>
      </c>
      <c r="AU66" s="11">
        <v>1</v>
      </c>
      <c r="AV66" s="11">
        <v>0</v>
      </c>
      <c r="AW66" s="11">
        <v>1</v>
      </c>
      <c r="AX66" s="11">
        <v>1</v>
      </c>
      <c r="AY66" s="11">
        <v>0</v>
      </c>
      <c r="AZ66" s="11">
        <v>0</v>
      </c>
      <c r="BA66" s="11">
        <v>0</v>
      </c>
      <c r="BB66" s="11">
        <v>0</v>
      </c>
      <c r="BC66">
        <f t="shared" si="0"/>
        <v>30</v>
      </c>
      <c r="BD66">
        <f t="shared" si="1"/>
        <v>9</v>
      </c>
      <c r="BE66">
        <f t="shared" si="2"/>
        <v>1</v>
      </c>
      <c r="BF66">
        <f t="shared" si="3"/>
        <v>40</v>
      </c>
      <c r="BH66" s="20">
        <f t="shared" si="4"/>
        <v>30</v>
      </c>
      <c r="BI66">
        <f t="shared" si="5"/>
        <v>15</v>
      </c>
      <c r="BJ66">
        <f t="shared" si="6"/>
        <v>15</v>
      </c>
    </row>
    <row r="67" spans="1:62" ht="60" x14ac:dyDescent="0.25">
      <c r="A67" s="9" t="s">
        <v>219</v>
      </c>
      <c r="B67" s="9">
        <v>1713340204</v>
      </c>
      <c r="C67" s="10" t="s">
        <v>355</v>
      </c>
      <c r="D67" s="10">
        <v>31</v>
      </c>
      <c r="E67" s="10" t="s">
        <v>221</v>
      </c>
      <c r="F67" s="10" t="s">
        <v>275</v>
      </c>
      <c r="G67" s="10" t="s">
        <v>223</v>
      </c>
      <c r="H67" s="10" t="s">
        <v>224</v>
      </c>
      <c r="I67" s="10" t="s">
        <v>225</v>
      </c>
      <c r="J67" s="10" t="s">
        <v>488</v>
      </c>
      <c r="K67" s="10" t="s">
        <v>351</v>
      </c>
      <c r="L67" s="10" t="s">
        <v>226</v>
      </c>
      <c r="M67" s="10" t="s">
        <v>227</v>
      </c>
      <c r="N67" s="10" t="s">
        <v>356</v>
      </c>
      <c r="O67" s="9">
        <v>1</v>
      </c>
      <c r="P67" s="9">
        <v>0</v>
      </c>
      <c r="Q67" s="9">
        <v>0</v>
      </c>
      <c r="R67" s="9">
        <v>1</v>
      </c>
      <c r="S67" s="9"/>
      <c r="T67" s="9"/>
      <c r="U67" s="9"/>
      <c r="V67" s="9">
        <v>0</v>
      </c>
      <c r="W67" s="9">
        <v>1</v>
      </c>
      <c r="X67" s="9">
        <v>1</v>
      </c>
      <c r="Y67" s="9"/>
      <c r="Z67" s="9">
        <v>0</v>
      </c>
      <c r="AA67" s="9"/>
      <c r="AB67" s="9"/>
      <c r="AC67" s="9">
        <v>0</v>
      </c>
      <c r="AD67" s="9"/>
      <c r="AE67" s="9"/>
      <c r="AF67" s="9">
        <v>1</v>
      </c>
      <c r="AG67" s="9"/>
      <c r="AH67" s="9"/>
      <c r="AI67" s="9"/>
      <c r="AJ67" s="9">
        <v>1</v>
      </c>
      <c r="AK67" s="9"/>
      <c r="AL67" s="9">
        <v>1</v>
      </c>
      <c r="AM67" s="9">
        <v>1</v>
      </c>
      <c r="AN67" s="9">
        <v>0</v>
      </c>
      <c r="AO67" s="9"/>
      <c r="AP67" s="9"/>
      <c r="AQ67" s="9"/>
      <c r="AR67" s="9"/>
      <c r="AS67" s="9"/>
      <c r="AT67" s="9"/>
      <c r="AU67" s="9">
        <v>1</v>
      </c>
      <c r="AV67" s="9"/>
      <c r="AW67" s="9"/>
      <c r="AX67" s="9"/>
      <c r="AY67" s="9"/>
      <c r="AZ67" s="9"/>
      <c r="BA67" s="9"/>
      <c r="BB67" s="9"/>
      <c r="BC67">
        <f t="shared" si="0"/>
        <v>9</v>
      </c>
      <c r="BD67">
        <f t="shared" si="1"/>
        <v>6</v>
      </c>
      <c r="BE67">
        <f t="shared" si="2"/>
        <v>25</v>
      </c>
      <c r="BF67">
        <f t="shared" si="3"/>
        <v>40</v>
      </c>
      <c r="BH67" s="20">
        <f t="shared" si="4"/>
        <v>9</v>
      </c>
      <c r="BI67">
        <f t="shared" si="5"/>
        <v>4</v>
      </c>
      <c r="BJ67">
        <f t="shared" si="6"/>
        <v>5</v>
      </c>
    </row>
    <row r="68" spans="1:62" ht="60" x14ac:dyDescent="0.25">
      <c r="A68" s="11" t="s">
        <v>219</v>
      </c>
      <c r="B68" s="11">
        <v>41811870</v>
      </c>
      <c r="C68" s="12" t="s">
        <v>357</v>
      </c>
      <c r="D68" s="12">
        <v>32</v>
      </c>
      <c r="E68" s="12" t="s">
        <v>230</v>
      </c>
      <c r="F68" s="12" t="s">
        <v>231</v>
      </c>
      <c r="G68" s="12" t="s">
        <v>232</v>
      </c>
      <c r="H68" s="12" t="s">
        <v>233</v>
      </c>
      <c r="I68" s="12" t="s">
        <v>234</v>
      </c>
      <c r="J68" s="12" t="s">
        <v>489</v>
      </c>
      <c r="K68" s="12" t="s">
        <v>492</v>
      </c>
      <c r="L68" s="12" t="s">
        <v>226</v>
      </c>
      <c r="M68" s="12" t="s">
        <v>227</v>
      </c>
      <c r="N68" s="12" t="s">
        <v>358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>
        <v>1</v>
      </c>
      <c r="AI68" s="11">
        <v>1</v>
      </c>
      <c r="AJ68" s="11">
        <v>1</v>
      </c>
      <c r="AK68" s="11">
        <v>0</v>
      </c>
      <c r="AL68" s="11">
        <v>1</v>
      </c>
      <c r="AM68" s="11">
        <v>1</v>
      </c>
      <c r="AN68" s="11">
        <v>0</v>
      </c>
      <c r="AO68" s="11">
        <v>0</v>
      </c>
      <c r="AP68" s="11">
        <v>1</v>
      </c>
      <c r="AQ68" s="11">
        <v>1</v>
      </c>
      <c r="AR68" s="11">
        <v>1</v>
      </c>
      <c r="AS68" s="11">
        <v>1</v>
      </c>
      <c r="AT68" s="11">
        <v>0</v>
      </c>
      <c r="AU68" s="11">
        <v>1</v>
      </c>
      <c r="AV68" s="11">
        <v>1</v>
      </c>
      <c r="AW68" s="11">
        <v>1</v>
      </c>
      <c r="AX68" s="11">
        <v>0</v>
      </c>
      <c r="AY68" s="11">
        <v>0</v>
      </c>
      <c r="AZ68" s="11">
        <v>1</v>
      </c>
      <c r="BA68" s="11">
        <v>1</v>
      </c>
      <c r="BB68" s="11">
        <v>0</v>
      </c>
      <c r="BC68">
        <f t="shared" si="0"/>
        <v>33</v>
      </c>
      <c r="BD68">
        <f t="shared" si="1"/>
        <v>7</v>
      </c>
      <c r="BE68">
        <f t="shared" si="2"/>
        <v>0</v>
      </c>
      <c r="BF68">
        <f t="shared" si="3"/>
        <v>40</v>
      </c>
      <c r="BH68" s="20">
        <f t="shared" si="4"/>
        <v>33</v>
      </c>
      <c r="BI68">
        <f t="shared" si="5"/>
        <v>17</v>
      </c>
      <c r="BJ68">
        <f t="shared" si="6"/>
        <v>16</v>
      </c>
    </row>
    <row r="69" spans="1:62" ht="60" x14ac:dyDescent="0.25">
      <c r="A69" s="9" t="s">
        <v>219</v>
      </c>
      <c r="B69" s="9">
        <v>45850681</v>
      </c>
      <c r="C69" s="10" t="s">
        <v>359</v>
      </c>
      <c r="D69" s="10">
        <v>26</v>
      </c>
      <c r="E69" s="10" t="s">
        <v>230</v>
      </c>
      <c r="F69" s="10" t="s">
        <v>222</v>
      </c>
      <c r="G69" s="10" t="s">
        <v>232</v>
      </c>
      <c r="H69" s="10" t="s">
        <v>233</v>
      </c>
      <c r="I69" s="10" t="s">
        <v>234</v>
      </c>
      <c r="J69" s="12" t="s">
        <v>489</v>
      </c>
      <c r="K69" s="12" t="s">
        <v>256</v>
      </c>
      <c r="L69" s="10" t="s">
        <v>226</v>
      </c>
      <c r="M69" s="10" t="s">
        <v>227</v>
      </c>
      <c r="N69" s="10" t="s">
        <v>360</v>
      </c>
      <c r="O69" s="9">
        <v>1</v>
      </c>
      <c r="P69" s="9">
        <v>1</v>
      </c>
      <c r="Q69" s="9">
        <v>1</v>
      </c>
      <c r="R69" s="9">
        <v>1</v>
      </c>
      <c r="S69" s="9">
        <v>1</v>
      </c>
      <c r="T69" s="9">
        <v>1</v>
      </c>
      <c r="U69" s="9">
        <v>1</v>
      </c>
      <c r="V69" s="9">
        <v>1</v>
      </c>
      <c r="W69" s="9">
        <v>1</v>
      </c>
      <c r="X69" s="9">
        <v>1</v>
      </c>
      <c r="Y69" s="9">
        <v>1</v>
      </c>
      <c r="Z69" s="9">
        <v>1</v>
      </c>
      <c r="AA69" s="9">
        <v>1</v>
      </c>
      <c r="AB69" s="9">
        <v>1</v>
      </c>
      <c r="AC69" s="9">
        <v>1</v>
      </c>
      <c r="AD69" s="9">
        <v>1</v>
      </c>
      <c r="AE69" s="9">
        <v>0</v>
      </c>
      <c r="AF69" s="9">
        <v>1</v>
      </c>
      <c r="AG69" s="9">
        <v>0</v>
      </c>
      <c r="AH69" s="9">
        <v>0</v>
      </c>
      <c r="AI69" s="9">
        <v>1</v>
      </c>
      <c r="AJ69" s="9">
        <v>1</v>
      </c>
      <c r="AK69" s="9">
        <v>1</v>
      </c>
      <c r="AL69" s="9">
        <v>1</v>
      </c>
      <c r="AM69" s="9">
        <v>1</v>
      </c>
      <c r="AN69" s="9">
        <v>0</v>
      </c>
      <c r="AO69" s="9">
        <v>0</v>
      </c>
      <c r="AP69" s="9">
        <v>1</v>
      </c>
      <c r="AQ69" s="9">
        <v>1</v>
      </c>
      <c r="AR69" s="9">
        <v>1</v>
      </c>
      <c r="AS69" s="9">
        <v>1</v>
      </c>
      <c r="AT69" s="9">
        <v>1</v>
      </c>
      <c r="AU69" s="9">
        <v>1</v>
      </c>
      <c r="AV69" s="9">
        <v>0</v>
      </c>
      <c r="AW69" s="9">
        <v>1</v>
      </c>
      <c r="AX69" s="9">
        <v>1</v>
      </c>
      <c r="AY69" s="9">
        <v>0</v>
      </c>
      <c r="AZ69" s="9">
        <v>1</v>
      </c>
      <c r="BA69" s="9"/>
      <c r="BB69" s="9"/>
      <c r="BC69">
        <f t="shared" si="0"/>
        <v>31</v>
      </c>
      <c r="BD69">
        <f t="shared" si="1"/>
        <v>7</v>
      </c>
      <c r="BE69">
        <f t="shared" si="2"/>
        <v>2</v>
      </c>
      <c r="BF69">
        <f t="shared" si="3"/>
        <v>40</v>
      </c>
      <c r="BH69" s="20">
        <f t="shared" si="4"/>
        <v>31</v>
      </c>
      <c r="BI69">
        <f t="shared" si="5"/>
        <v>15</v>
      </c>
      <c r="BJ69">
        <f t="shared" si="6"/>
        <v>16</v>
      </c>
    </row>
    <row r="70" spans="1:62" ht="60" x14ac:dyDescent="0.25">
      <c r="A70" s="11" t="s">
        <v>219</v>
      </c>
      <c r="B70" s="11">
        <v>72937337</v>
      </c>
      <c r="C70" s="12" t="s">
        <v>361</v>
      </c>
      <c r="D70" s="12">
        <v>22</v>
      </c>
      <c r="E70" s="12" t="s">
        <v>230</v>
      </c>
      <c r="F70" s="12" t="s">
        <v>222</v>
      </c>
      <c r="G70" s="12" t="s">
        <v>232</v>
      </c>
      <c r="H70" s="12" t="s">
        <v>283</v>
      </c>
      <c r="I70" s="12" t="s">
        <v>283</v>
      </c>
      <c r="J70" s="12" t="s">
        <v>489</v>
      </c>
      <c r="K70" s="12" t="s">
        <v>491</v>
      </c>
      <c r="L70" s="12" t="s">
        <v>226</v>
      </c>
      <c r="M70" s="12" t="s">
        <v>227</v>
      </c>
      <c r="N70" s="12" t="s">
        <v>362</v>
      </c>
      <c r="O70" s="11"/>
      <c r="P70" s="11">
        <v>0</v>
      </c>
      <c r="Q70" s="11">
        <v>0</v>
      </c>
      <c r="R70" s="11">
        <v>0</v>
      </c>
      <c r="S70" s="11">
        <v>1</v>
      </c>
      <c r="T70" s="11"/>
      <c r="U70" s="11"/>
      <c r="V70" s="11"/>
      <c r="W70" s="11"/>
      <c r="X70" s="11">
        <v>1</v>
      </c>
      <c r="Y70" s="11"/>
      <c r="Z70" s="11">
        <v>1</v>
      </c>
      <c r="AA70" s="11">
        <v>1</v>
      </c>
      <c r="AB70" s="11"/>
      <c r="AC70" s="11">
        <v>0</v>
      </c>
      <c r="AD70" s="11">
        <v>1</v>
      </c>
      <c r="AE70" s="11">
        <v>0</v>
      </c>
      <c r="AF70" s="11"/>
      <c r="AG70" s="11">
        <v>0</v>
      </c>
      <c r="AH70" s="11"/>
      <c r="AI70" s="11">
        <v>0</v>
      </c>
      <c r="AJ70" s="11">
        <v>0</v>
      </c>
      <c r="AK70" s="11">
        <v>0</v>
      </c>
      <c r="AL70" s="11">
        <v>1</v>
      </c>
      <c r="AM70" s="11">
        <v>0</v>
      </c>
      <c r="AN70" s="11">
        <v>0</v>
      </c>
      <c r="AO70" s="11">
        <v>1</v>
      </c>
      <c r="AP70" s="11">
        <v>1</v>
      </c>
      <c r="AQ70" s="11"/>
      <c r="AR70" s="11">
        <v>1</v>
      </c>
      <c r="AS70" s="11"/>
      <c r="AT70" s="11">
        <v>0</v>
      </c>
      <c r="AU70" s="11">
        <v>0</v>
      </c>
      <c r="AV70" s="11"/>
      <c r="AW70" s="11">
        <v>1</v>
      </c>
      <c r="AX70" s="11">
        <v>1</v>
      </c>
      <c r="AY70" s="11">
        <v>0</v>
      </c>
      <c r="AZ70" s="11">
        <v>0</v>
      </c>
      <c r="BA70" s="11">
        <v>1</v>
      </c>
      <c r="BB70" s="11">
        <v>1</v>
      </c>
      <c r="BC70">
        <f t="shared" si="0"/>
        <v>13</v>
      </c>
      <c r="BD70">
        <f t="shared" si="1"/>
        <v>15</v>
      </c>
      <c r="BE70">
        <f t="shared" si="2"/>
        <v>12</v>
      </c>
      <c r="BF70">
        <f t="shared" si="3"/>
        <v>40</v>
      </c>
      <c r="BH70" s="20">
        <f t="shared" si="4"/>
        <v>13</v>
      </c>
      <c r="BI70">
        <f t="shared" si="5"/>
        <v>5</v>
      </c>
      <c r="BJ70">
        <f t="shared" si="6"/>
        <v>8</v>
      </c>
    </row>
    <row r="71" spans="1:62" ht="60" x14ac:dyDescent="0.25">
      <c r="A71" s="9" t="s">
        <v>219</v>
      </c>
      <c r="B71" s="9">
        <v>9835185</v>
      </c>
      <c r="C71" s="10" t="s">
        <v>363</v>
      </c>
      <c r="D71" s="10">
        <v>40</v>
      </c>
      <c r="E71" s="10" t="s">
        <v>230</v>
      </c>
      <c r="F71" s="10" t="s">
        <v>231</v>
      </c>
      <c r="G71" s="10" t="s">
        <v>232</v>
      </c>
      <c r="H71" s="10" t="s">
        <v>233</v>
      </c>
      <c r="I71" s="10" t="s">
        <v>234</v>
      </c>
      <c r="J71" s="12" t="s">
        <v>489</v>
      </c>
      <c r="K71" s="12" t="s">
        <v>492</v>
      </c>
      <c r="L71" s="10" t="s">
        <v>226</v>
      </c>
      <c r="M71" s="10" t="s">
        <v>227</v>
      </c>
      <c r="N71" s="10" t="s">
        <v>364</v>
      </c>
      <c r="O71" s="9">
        <v>1</v>
      </c>
      <c r="P71" s="9">
        <v>1</v>
      </c>
      <c r="Q71" s="9">
        <v>1</v>
      </c>
      <c r="R71" s="9">
        <v>1</v>
      </c>
      <c r="S71" s="9">
        <v>1</v>
      </c>
      <c r="T71" s="9">
        <v>1</v>
      </c>
      <c r="U71" s="9">
        <v>0</v>
      </c>
      <c r="V71" s="9">
        <v>0</v>
      </c>
      <c r="W71" s="9">
        <v>1</v>
      </c>
      <c r="X71" s="9">
        <v>1</v>
      </c>
      <c r="Y71" s="9">
        <v>1</v>
      </c>
      <c r="Z71" s="9">
        <v>1</v>
      </c>
      <c r="AA71" s="9">
        <v>1</v>
      </c>
      <c r="AB71" s="9">
        <v>1</v>
      </c>
      <c r="AC71" s="9">
        <v>1</v>
      </c>
      <c r="AD71" s="9"/>
      <c r="AE71" s="9">
        <v>1</v>
      </c>
      <c r="AF71" s="9">
        <v>1</v>
      </c>
      <c r="AG71" s="9">
        <v>1</v>
      </c>
      <c r="AH71" s="9">
        <v>1</v>
      </c>
      <c r="AI71" s="9">
        <v>1</v>
      </c>
      <c r="AJ71" s="9">
        <v>1</v>
      </c>
      <c r="AK71" s="9">
        <v>1</v>
      </c>
      <c r="AL71" s="9">
        <v>1</v>
      </c>
      <c r="AM71" s="9">
        <v>1</v>
      </c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>
        <f t="shared" si="0"/>
        <v>22</v>
      </c>
      <c r="BD71">
        <f t="shared" si="1"/>
        <v>2</v>
      </c>
      <c r="BE71">
        <f t="shared" si="2"/>
        <v>16</v>
      </c>
      <c r="BF71">
        <f t="shared" si="3"/>
        <v>40</v>
      </c>
      <c r="BH71" s="20">
        <f t="shared" si="4"/>
        <v>22</v>
      </c>
      <c r="BI71">
        <f t="shared" si="5"/>
        <v>12</v>
      </c>
      <c r="BJ71">
        <f t="shared" si="6"/>
        <v>10</v>
      </c>
    </row>
    <row r="72" spans="1:62" ht="60" x14ac:dyDescent="0.25">
      <c r="A72" s="11" t="s">
        <v>219</v>
      </c>
      <c r="B72" s="11">
        <v>73874376</v>
      </c>
      <c r="C72" s="12" t="s">
        <v>365</v>
      </c>
      <c r="D72" s="12">
        <v>22</v>
      </c>
      <c r="E72" s="12" t="s">
        <v>230</v>
      </c>
      <c r="F72" s="12" t="s">
        <v>222</v>
      </c>
      <c r="G72" s="12" t="s">
        <v>232</v>
      </c>
      <c r="H72" s="12" t="s">
        <v>290</v>
      </c>
      <c r="I72" s="12" t="s">
        <v>366</v>
      </c>
      <c r="J72" s="12" t="s">
        <v>489</v>
      </c>
      <c r="K72" s="12" t="s">
        <v>256</v>
      </c>
      <c r="L72" s="12" t="s">
        <v>226</v>
      </c>
      <c r="M72" s="12" t="s">
        <v>227</v>
      </c>
      <c r="N72" s="12" t="s">
        <v>367</v>
      </c>
      <c r="O72" s="11">
        <v>1</v>
      </c>
      <c r="P72" s="11">
        <v>0</v>
      </c>
      <c r="Q72" s="11">
        <v>0</v>
      </c>
      <c r="R72" s="11">
        <v>1</v>
      </c>
      <c r="S72" s="11">
        <v>1</v>
      </c>
      <c r="T72" s="11">
        <v>0</v>
      </c>
      <c r="U72" s="11">
        <v>0</v>
      </c>
      <c r="V72" s="11">
        <v>1</v>
      </c>
      <c r="W72" s="11">
        <v>1</v>
      </c>
      <c r="X72" s="11">
        <v>1</v>
      </c>
      <c r="Y72" s="11">
        <v>0</v>
      </c>
      <c r="Z72" s="11">
        <v>0</v>
      </c>
      <c r="AA72" s="11">
        <v>0</v>
      </c>
      <c r="AB72" s="11">
        <v>1</v>
      </c>
      <c r="AC72" s="11">
        <v>0</v>
      </c>
      <c r="AD72" s="11">
        <v>0</v>
      </c>
      <c r="AE72" s="11"/>
      <c r="AF72" s="11">
        <v>0</v>
      </c>
      <c r="AG72" s="11">
        <v>0</v>
      </c>
      <c r="AH72" s="11">
        <v>0</v>
      </c>
      <c r="AI72" s="11">
        <v>0</v>
      </c>
      <c r="AJ72" s="11">
        <v>1</v>
      </c>
      <c r="AK72" s="11">
        <v>0</v>
      </c>
      <c r="AL72" s="11">
        <v>1</v>
      </c>
      <c r="AM72" s="11">
        <v>0</v>
      </c>
      <c r="AN72" s="11">
        <v>0</v>
      </c>
      <c r="AO72" s="11">
        <v>0</v>
      </c>
      <c r="AP72" s="11">
        <v>0</v>
      </c>
      <c r="AQ72" s="11">
        <v>1</v>
      </c>
      <c r="AR72" s="11">
        <v>1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1</v>
      </c>
      <c r="AY72" s="11">
        <v>0</v>
      </c>
      <c r="AZ72" s="11">
        <v>0</v>
      </c>
      <c r="BA72" s="11">
        <v>0</v>
      </c>
      <c r="BB72" s="11"/>
      <c r="BC72">
        <f t="shared" si="0"/>
        <v>12</v>
      </c>
      <c r="BD72">
        <f t="shared" si="1"/>
        <v>26</v>
      </c>
      <c r="BE72">
        <f t="shared" si="2"/>
        <v>2</v>
      </c>
      <c r="BF72">
        <f t="shared" si="3"/>
        <v>40</v>
      </c>
      <c r="BH72" s="20">
        <f t="shared" si="4"/>
        <v>12</v>
      </c>
      <c r="BI72">
        <f t="shared" si="5"/>
        <v>4</v>
      </c>
      <c r="BJ72">
        <f t="shared" si="6"/>
        <v>8</v>
      </c>
    </row>
    <row r="73" spans="1:62" ht="60" x14ac:dyDescent="0.25">
      <c r="A73" s="9" t="s">
        <v>219</v>
      </c>
      <c r="B73" s="9">
        <v>60574763</v>
      </c>
      <c r="C73" s="10" t="s">
        <v>368</v>
      </c>
      <c r="D73" s="10">
        <v>21</v>
      </c>
      <c r="E73" s="10" t="s">
        <v>230</v>
      </c>
      <c r="F73" s="10" t="s">
        <v>222</v>
      </c>
      <c r="G73" s="10" t="s">
        <v>232</v>
      </c>
      <c r="H73" s="10" t="s">
        <v>259</v>
      </c>
      <c r="I73" s="10" t="s">
        <v>259</v>
      </c>
      <c r="J73" s="12" t="s">
        <v>489</v>
      </c>
      <c r="K73" s="12" t="s">
        <v>491</v>
      </c>
      <c r="L73" s="10" t="s">
        <v>226</v>
      </c>
      <c r="M73" s="10" t="s">
        <v>227</v>
      </c>
      <c r="N73" s="10" t="s">
        <v>369</v>
      </c>
      <c r="O73" s="9">
        <v>1</v>
      </c>
      <c r="P73" s="9">
        <v>0</v>
      </c>
      <c r="Q73" s="9">
        <v>0</v>
      </c>
      <c r="R73" s="9">
        <v>0</v>
      </c>
      <c r="S73" s="9">
        <v>1</v>
      </c>
      <c r="T73" s="9">
        <v>0</v>
      </c>
      <c r="U73" s="9">
        <v>0</v>
      </c>
      <c r="V73" s="9">
        <v>0</v>
      </c>
      <c r="W73" s="9">
        <v>1</v>
      </c>
      <c r="X73" s="9">
        <v>1</v>
      </c>
      <c r="Y73" s="9">
        <v>0</v>
      </c>
      <c r="Z73" s="9">
        <v>0</v>
      </c>
      <c r="AA73" s="9">
        <v>0</v>
      </c>
      <c r="AB73" s="9">
        <v>0</v>
      </c>
      <c r="AC73" s="9">
        <v>1</v>
      </c>
      <c r="AD73" s="9">
        <v>0</v>
      </c>
      <c r="AE73" s="9">
        <v>0</v>
      </c>
      <c r="AF73" s="9">
        <v>1</v>
      </c>
      <c r="AG73" s="9">
        <v>0</v>
      </c>
      <c r="AH73" s="9">
        <v>0</v>
      </c>
      <c r="AI73" s="9">
        <v>1</v>
      </c>
      <c r="AJ73" s="9">
        <v>1</v>
      </c>
      <c r="AK73" s="9">
        <v>0</v>
      </c>
      <c r="AL73" s="9">
        <v>1</v>
      </c>
      <c r="AM73" s="9">
        <v>1</v>
      </c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>
        <f t="shared" si="0"/>
        <v>10</v>
      </c>
      <c r="BD73">
        <f t="shared" si="1"/>
        <v>15</v>
      </c>
      <c r="BE73">
        <f t="shared" si="2"/>
        <v>15</v>
      </c>
      <c r="BF73">
        <f t="shared" si="3"/>
        <v>40</v>
      </c>
      <c r="BH73" s="20">
        <f t="shared" si="4"/>
        <v>10</v>
      </c>
      <c r="BI73">
        <f t="shared" si="5"/>
        <v>6</v>
      </c>
      <c r="BJ73">
        <f t="shared" si="6"/>
        <v>4</v>
      </c>
    </row>
    <row r="74" spans="1:62" ht="60" x14ac:dyDescent="0.25">
      <c r="A74" s="11" t="s">
        <v>219</v>
      </c>
      <c r="B74" s="11">
        <v>704050244</v>
      </c>
      <c r="C74" s="12" t="s">
        <v>370</v>
      </c>
      <c r="D74" s="12">
        <v>29</v>
      </c>
      <c r="E74" s="12" t="s">
        <v>230</v>
      </c>
      <c r="F74" s="12" t="s">
        <v>222</v>
      </c>
      <c r="G74" s="12" t="s">
        <v>223</v>
      </c>
      <c r="H74" s="12" t="s">
        <v>286</v>
      </c>
      <c r="I74" s="12" t="s">
        <v>287</v>
      </c>
      <c r="J74" s="12" t="s">
        <v>489</v>
      </c>
      <c r="K74" s="12" t="s">
        <v>256</v>
      </c>
      <c r="L74" s="12" t="s">
        <v>226</v>
      </c>
      <c r="M74" s="12" t="s">
        <v>227</v>
      </c>
      <c r="N74" s="12" t="s">
        <v>371</v>
      </c>
      <c r="O74" s="11">
        <v>0</v>
      </c>
      <c r="P74" s="11">
        <v>0</v>
      </c>
      <c r="Q74" s="11">
        <v>0</v>
      </c>
      <c r="R74" s="11">
        <v>1</v>
      </c>
      <c r="S74" s="11">
        <v>1</v>
      </c>
      <c r="T74" s="11">
        <v>0</v>
      </c>
      <c r="U74" s="11">
        <v>1</v>
      </c>
      <c r="V74" s="11">
        <v>0</v>
      </c>
      <c r="W74" s="11">
        <v>0</v>
      </c>
      <c r="X74" s="11">
        <v>1</v>
      </c>
      <c r="Y74" s="11">
        <v>1</v>
      </c>
      <c r="Z74" s="11">
        <v>1</v>
      </c>
      <c r="AA74" s="11">
        <v>1</v>
      </c>
      <c r="AB74" s="11">
        <v>1</v>
      </c>
      <c r="AC74" s="11">
        <v>1</v>
      </c>
      <c r="AD74" s="11">
        <v>1</v>
      </c>
      <c r="AE74" s="11">
        <v>0</v>
      </c>
      <c r="AF74" s="11">
        <v>0</v>
      </c>
      <c r="AG74" s="11">
        <v>1</v>
      </c>
      <c r="AH74" s="11">
        <v>1</v>
      </c>
      <c r="AI74" s="11">
        <v>0</v>
      </c>
      <c r="AJ74" s="11">
        <v>1</v>
      </c>
      <c r="AK74" s="11">
        <v>0</v>
      </c>
      <c r="AL74" s="11">
        <v>1</v>
      </c>
      <c r="AM74" s="11">
        <v>1</v>
      </c>
      <c r="AN74" s="11">
        <v>0</v>
      </c>
      <c r="AO74" s="11">
        <v>1</v>
      </c>
      <c r="AP74" s="11">
        <v>1</v>
      </c>
      <c r="AQ74" s="11">
        <v>0</v>
      </c>
      <c r="AR74" s="11">
        <v>1</v>
      </c>
      <c r="AS74" s="11">
        <v>0</v>
      </c>
      <c r="AT74" s="11">
        <v>0</v>
      </c>
      <c r="AU74" s="11">
        <v>0</v>
      </c>
      <c r="AV74" s="11">
        <v>1</v>
      </c>
      <c r="AW74" s="11">
        <v>1</v>
      </c>
      <c r="AX74" s="11">
        <v>1</v>
      </c>
      <c r="AY74" s="11">
        <v>0</v>
      </c>
      <c r="AZ74" s="11">
        <v>1</v>
      </c>
      <c r="BA74" s="11">
        <v>1</v>
      </c>
      <c r="BB74" s="11">
        <v>0</v>
      </c>
      <c r="BC74">
        <f t="shared" si="0"/>
        <v>23</v>
      </c>
      <c r="BD74">
        <f t="shared" si="1"/>
        <v>17</v>
      </c>
      <c r="BE74">
        <f t="shared" si="2"/>
        <v>0</v>
      </c>
      <c r="BF74">
        <f t="shared" si="3"/>
        <v>40</v>
      </c>
      <c r="BH74" s="20">
        <f t="shared" si="4"/>
        <v>23</v>
      </c>
      <c r="BI74">
        <f t="shared" si="5"/>
        <v>10</v>
      </c>
      <c r="BJ74">
        <f t="shared" si="6"/>
        <v>13</v>
      </c>
    </row>
    <row r="75" spans="1:62" ht="60" x14ac:dyDescent="0.25">
      <c r="A75" s="11" t="s">
        <v>219</v>
      </c>
      <c r="B75" s="11">
        <v>42727022</v>
      </c>
      <c r="C75" s="12" t="s">
        <v>372</v>
      </c>
      <c r="D75" s="12">
        <v>31</v>
      </c>
      <c r="E75" s="12" t="s">
        <v>230</v>
      </c>
      <c r="F75" s="12" t="s">
        <v>222</v>
      </c>
      <c r="G75" s="12" t="s">
        <v>232</v>
      </c>
      <c r="H75" s="12" t="s">
        <v>373</v>
      </c>
      <c r="I75" s="12" t="s">
        <v>374</v>
      </c>
      <c r="J75" s="12" t="s">
        <v>489</v>
      </c>
      <c r="K75" s="12" t="s">
        <v>492</v>
      </c>
      <c r="L75" s="12" t="s">
        <v>226</v>
      </c>
      <c r="M75" s="12" t="s">
        <v>227</v>
      </c>
      <c r="N75" s="12" t="s">
        <v>375</v>
      </c>
      <c r="O75" s="11">
        <v>1</v>
      </c>
      <c r="P75" s="11">
        <v>1</v>
      </c>
      <c r="Q75" s="11">
        <v>0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1">
        <v>1</v>
      </c>
      <c r="X75" s="11">
        <v>1</v>
      </c>
      <c r="Y75" s="11">
        <v>1</v>
      </c>
      <c r="Z75" s="11">
        <v>1</v>
      </c>
      <c r="AA75" s="11">
        <v>0</v>
      </c>
      <c r="AB75" s="11">
        <v>0</v>
      </c>
      <c r="AC75" s="11">
        <v>1</v>
      </c>
      <c r="AD75" s="11">
        <v>1</v>
      </c>
      <c r="AE75" s="11">
        <v>1</v>
      </c>
      <c r="AF75" s="11">
        <v>1</v>
      </c>
      <c r="AG75" s="11">
        <v>0</v>
      </c>
      <c r="AH75" s="11">
        <v>1</v>
      </c>
      <c r="AI75" s="11">
        <v>0</v>
      </c>
      <c r="AJ75" s="11">
        <v>1</v>
      </c>
      <c r="AK75" s="11">
        <v>0</v>
      </c>
      <c r="AL75" s="11">
        <v>1</v>
      </c>
      <c r="AM75" s="11">
        <v>0</v>
      </c>
      <c r="AN75" s="11">
        <v>0</v>
      </c>
      <c r="AO75" s="11">
        <v>0</v>
      </c>
      <c r="AP75" s="11">
        <v>1</v>
      </c>
      <c r="AQ75" s="11">
        <v>1</v>
      </c>
      <c r="AR75" s="11">
        <v>1</v>
      </c>
      <c r="AS75" s="11">
        <v>1</v>
      </c>
      <c r="AT75" s="11">
        <v>0</v>
      </c>
      <c r="AU75" s="11">
        <v>1</v>
      </c>
      <c r="AV75" s="11">
        <v>1</v>
      </c>
      <c r="AW75" s="11">
        <v>1</v>
      </c>
      <c r="AX75" s="11">
        <v>1</v>
      </c>
      <c r="AY75" s="11">
        <v>0</v>
      </c>
      <c r="AZ75" s="11">
        <v>1</v>
      </c>
      <c r="BA75" s="11">
        <v>0</v>
      </c>
      <c r="BB75" s="11">
        <v>0</v>
      </c>
      <c r="BC75">
        <f t="shared" si="0"/>
        <v>27</v>
      </c>
      <c r="BD75">
        <f t="shared" si="1"/>
        <v>13</v>
      </c>
      <c r="BE75">
        <f t="shared" si="2"/>
        <v>0</v>
      </c>
      <c r="BF75">
        <f t="shared" si="3"/>
        <v>40</v>
      </c>
      <c r="BH75" s="20">
        <f t="shared" si="4"/>
        <v>27</v>
      </c>
      <c r="BI75">
        <f t="shared" si="5"/>
        <v>11</v>
      </c>
      <c r="BJ75">
        <f t="shared" si="6"/>
        <v>16</v>
      </c>
    </row>
    <row r="76" spans="1:62" ht="60" x14ac:dyDescent="0.25">
      <c r="A76" s="9" t="s">
        <v>219</v>
      </c>
      <c r="B76" s="9">
        <v>1722379227</v>
      </c>
      <c r="C76" s="10" t="s">
        <v>376</v>
      </c>
      <c r="D76" s="10">
        <v>24</v>
      </c>
      <c r="E76" s="10" t="s">
        <v>221</v>
      </c>
      <c r="F76" s="10" t="s">
        <v>222</v>
      </c>
      <c r="G76" s="10" t="s">
        <v>223</v>
      </c>
      <c r="H76" s="10" t="s">
        <v>224</v>
      </c>
      <c r="I76" s="10" t="s">
        <v>225</v>
      </c>
      <c r="J76" s="10" t="s">
        <v>488</v>
      </c>
      <c r="K76" s="12" t="s">
        <v>256</v>
      </c>
      <c r="L76" s="10" t="s">
        <v>226</v>
      </c>
      <c r="M76" s="10" t="s">
        <v>227</v>
      </c>
      <c r="N76" s="10" t="s">
        <v>377</v>
      </c>
      <c r="O76" s="9"/>
      <c r="P76" s="9">
        <v>0</v>
      </c>
      <c r="Q76" s="9">
        <v>1</v>
      </c>
      <c r="R76" s="9">
        <v>1</v>
      </c>
      <c r="S76" s="9"/>
      <c r="T76" s="9"/>
      <c r="U76" s="9"/>
      <c r="V76" s="9">
        <v>1</v>
      </c>
      <c r="W76" s="9">
        <v>1</v>
      </c>
      <c r="X76" s="9">
        <v>1</v>
      </c>
      <c r="Y76" s="9">
        <v>0</v>
      </c>
      <c r="Z76" s="9">
        <v>0</v>
      </c>
      <c r="AA76" s="9"/>
      <c r="AB76" s="9"/>
      <c r="AC76" s="9">
        <v>0</v>
      </c>
      <c r="AD76" s="9"/>
      <c r="AE76" s="9">
        <v>1</v>
      </c>
      <c r="AF76" s="9">
        <v>1</v>
      </c>
      <c r="AG76" s="9">
        <v>0</v>
      </c>
      <c r="AH76" s="9">
        <v>1</v>
      </c>
      <c r="AI76" s="9"/>
      <c r="AJ76" s="9">
        <v>1</v>
      </c>
      <c r="AK76" s="9">
        <v>1</v>
      </c>
      <c r="AL76" s="9">
        <v>1</v>
      </c>
      <c r="AM76" s="9">
        <v>1</v>
      </c>
      <c r="AN76" s="9">
        <v>0</v>
      </c>
      <c r="AO76" s="9"/>
      <c r="AP76" s="9">
        <v>1</v>
      </c>
      <c r="AQ76" s="9"/>
      <c r="AR76" s="9"/>
      <c r="AS76" s="9"/>
      <c r="AT76" s="9"/>
      <c r="AU76" s="9"/>
      <c r="AV76" s="9"/>
      <c r="AW76" s="9">
        <v>1</v>
      </c>
      <c r="AX76" s="9">
        <v>1</v>
      </c>
      <c r="AY76" s="9"/>
      <c r="AZ76" s="9"/>
      <c r="BA76" s="9">
        <v>1</v>
      </c>
      <c r="BB76" s="9">
        <v>0</v>
      </c>
      <c r="BC76">
        <f t="shared" si="0"/>
        <v>16</v>
      </c>
      <c r="BD76">
        <f t="shared" si="1"/>
        <v>7</v>
      </c>
      <c r="BE76">
        <f t="shared" si="2"/>
        <v>17</v>
      </c>
      <c r="BF76">
        <f t="shared" si="3"/>
        <v>40</v>
      </c>
      <c r="BH76" s="20">
        <f t="shared" si="4"/>
        <v>16</v>
      </c>
      <c r="BI76">
        <f t="shared" si="5"/>
        <v>7</v>
      </c>
      <c r="BJ76">
        <f t="shared" si="6"/>
        <v>9</v>
      </c>
    </row>
    <row r="77" spans="1:62" ht="60" x14ac:dyDescent="0.25">
      <c r="A77" s="11" t="s">
        <v>219</v>
      </c>
      <c r="B77" s="11">
        <v>1724558604</v>
      </c>
      <c r="C77" s="12" t="s">
        <v>378</v>
      </c>
      <c r="D77" s="12">
        <v>25</v>
      </c>
      <c r="E77" s="12" t="s">
        <v>221</v>
      </c>
      <c r="F77" s="12" t="s">
        <v>222</v>
      </c>
      <c r="G77" s="12" t="s">
        <v>223</v>
      </c>
      <c r="H77" s="12" t="s">
        <v>224</v>
      </c>
      <c r="I77" s="12" t="s">
        <v>225</v>
      </c>
      <c r="J77" s="10" t="s">
        <v>488</v>
      </c>
      <c r="K77" s="10" t="s">
        <v>351</v>
      </c>
      <c r="L77" s="12" t="s">
        <v>226</v>
      </c>
      <c r="M77" s="12" t="s">
        <v>227</v>
      </c>
      <c r="N77" s="12" t="s">
        <v>379</v>
      </c>
      <c r="O77" s="11">
        <v>1</v>
      </c>
      <c r="P77" s="11">
        <v>1</v>
      </c>
      <c r="Q77" s="11">
        <v>0</v>
      </c>
      <c r="R77" s="11">
        <v>1</v>
      </c>
      <c r="S77" s="11">
        <v>1</v>
      </c>
      <c r="T77" s="11">
        <v>0</v>
      </c>
      <c r="U77" s="11">
        <v>0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0</v>
      </c>
      <c r="AD77" s="11">
        <v>1</v>
      </c>
      <c r="AE77" s="11">
        <v>0</v>
      </c>
      <c r="AF77" s="11">
        <v>1</v>
      </c>
      <c r="AG77" s="11">
        <v>0</v>
      </c>
      <c r="AH77" s="11">
        <v>1</v>
      </c>
      <c r="AI77" s="11">
        <v>1</v>
      </c>
      <c r="AJ77" s="11">
        <v>1</v>
      </c>
      <c r="AK77" s="11">
        <v>0</v>
      </c>
      <c r="AL77" s="11">
        <v>0</v>
      </c>
      <c r="AM77" s="11">
        <v>1</v>
      </c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>
        <f t="shared" si="0"/>
        <v>17</v>
      </c>
      <c r="BD77">
        <f t="shared" si="1"/>
        <v>8</v>
      </c>
      <c r="BE77">
        <f t="shared" si="2"/>
        <v>15</v>
      </c>
      <c r="BF77">
        <f t="shared" si="3"/>
        <v>40</v>
      </c>
      <c r="BH77" s="20">
        <f t="shared" si="4"/>
        <v>17</v>
      </c>
      <c r="BI77">
        <f t="shared" si="5"/>
        <v>7</v>
      </c>
      <c r="BJ77">
        <f t="shared" si="6"/>
        <v>10</v>
      </c>
    </row>
    <row r="78" spans="1:62" ht="60" x14ac:dyDescent="0.25">
      <c r="A78" s="9" t="s">
        <v>219</v>
      </c>
      <c r="B78" s="9">
        <v>1713416442</v>
      </c>
      <c r="C78" s="10" t="s">
        <v>380</v>
      </c>
      <c r="D78" s="10">
        <v>40</v>
      </c>
      <c r="E78" s="10" t="s">
        <v>221</v>
      </c>
      <c r="F78" s="10" t="s">
        <v>275</v>
      </c>
      <c r="G78" s="10" t="s">
        <v>223</v>
      </c>
      <c r="H78" s="10" t="s">
        <v>381</v>
      </c>
      <c r="I78" s="10" t="s">
        <v>382</v>
      </c>
      <c r="J78" s="12" t="s">
        <v>489</v>
      </c>
      <c r="K78" s="12" t="s">
        <v>256</v>
      </c>
      <c r="L78" s="10" t="s">
        <v>226</v>
      </c>
      <c r="M78" s="10" t="s">
        <v>227</v>
      </c>
      <c r="N78" s="10" t="s">
        <v>383</v>
      </c>
      <c r="O78" s="9">
        <v>0</v>
      </c>
      <c r="P78" s="9"/>
      <c r="Q78" s="9">
        <v>1</v>
      </c>
      <c r="R78" s="9">
        <v>1</v>
      </c>
      <c r="S78" s="9">
        <v>1</v>
      </c>
      <c r="T78" s="9">
        <v>0</v>
      </c>
      <c r="U78" s="9">
        <v>0</v>
      </c>
      <c r="V78" s="9">
        <v>1</v>
      </c>
      <c r="W78" s="9">
        <v>1</v>
      </c>
      <c r="X78" s="9">
        <v>0</v>
      </c>
      <c r="Y78" s="9">
        <v>0</v>
      </c>
      <c r="Z78" s="9">
        <v>0</v>
      </c>
      <c r="AA78" s="9"/>
      <c r="AB78" s="9"/>
      <c r="AC78" s="9">
        <v>1</v>
      </c>
      <c r="AD78" s="9">
        <v>0</v>
      </c>
      <c r="AE78" s="9"/>
      <c r="AF78" s="9">
        <v>0</v>
      </c>
      <c r="AG78" s="9">
        <v>0</v>
      </c>
      <c r="AH78" s="9"/>
      <c r="AI78" s="9">
        <v>1</v>
      </c>
      <c r="AJ78" s="9"/>
      <c r="AK78" s="9"/>
      <c r="AL78" s="9">
        <v>1</v>
      </c>
      <c r="AM78" s="9">
        <v>1</v>
      </c>
      <c r="AN78" s="9"/>
      <c r="AO78" s="9"/>
      <c r="AP78" s="9">
        <v>1</v>
      </c>
      <c r="AQ78" s="9"/>
      <c r="AR78" s="9"/>
      <c r="AS78" s="9">
        <v>1</v>
      </c>
      <c r="AT78" s="9"/>
      <c r="AU78" s="9">
        <v>1</v>
      </c>
      <c r="AV78" s="9"/>
      <c r="AW78" s="9"/>
      <c r="AX78" s="9"/>
      <c r="AY78" s="9">
        <v>0</v>
      </c>
      <c r="AZ78" s="9"/>
      <c r="BA78" s="9"/>
      <c r="BB78" s="9"/>
      <c r="BC78">
        <f t="shared" si="0"/>
        <v>12</v>
      </c>
      <c r="BD78">
        <f t="shared" si="1"/>
        <v>10</v>
      </c>
      <c r="BE78">
        <f t="shared" si="2"/>
        <v>18</v>
      </c>
      <c r="BF78">
        <f t="shared" si="3"/>
        <v>40</v>
      </c>
      <c r="BH78" s="20">
        <f t="shared" si="4"/>
        <v>12</v>
      </c>
      <c r="BI78">
        <f t="shared" si="5"/>
        <v>8</v>
      </c>
      <c r="BJ78">
        <f t="shared" si="6"/>
        <v>4</v>
      </c>
    </row>
    <row r="79" spans="1:62" ht="60" x14ac:dyDescent="0.25">
      <c r="A79" s="9" t="s">
        <v>219</v>
      </c>
      <c r="B79" s="9">
        <v>45646592</v>
      </c>
      <c r="C79" s="10" t="s">
        <v>384</v>
      </c>
      <c r="D79" s="10">
        <v>26</v>
      </c>
      <c r="E79" s="10" t="s">
        <v>221</v>
      </c>
      <c r="F79" s="10" t="s">
        <v>222</v>
      </c>
      <c r="G79" s="10" t="s">
        <v>232</v>
      </c>
      <c r="H79" s="10" t="s">
        <v>233</v>
      </c>
      <c r="I79" s="10" t="s">
        <v>385</v>
      </c>
      <c r="J79" s="12" t="s">
        <v>489</v>
      </c>
      <c r="K79" s="12" t="s">
        <v>256</v>
      </c>
      <c r="L79" s="10" t="s">
        <v>226</v>
      </c>
      <c r="M79" s="10" t="s">
        <v>227</v>
      </c>
      <c r="N79" s="10" t="s">
        <v>386</v>
      </c>
      <c r="O79" s="9">
        <v>0</v>
      </c>
      <c r="P79" s="9">
        <v>1</v>
      </c>
      <c r="Q79" s="9">
        <v>0</v>
      </c>
      <c r="R79" s="9">
        <v>1</v>
      </c>
      <c r="S79" s="9">
        <v>1</v>
      </c>
      <c r="T79" s="9">
        <v>1</v>
      </c>
      <c r="U79" s="9">
        <v>1</v>
      </c>
      <c r="V79" s="9">
        <v>1</v>
      </c>
      <c r="W79" s="9">
        <v>0</v>
      </c>
      <c r="X79" s="9">
        <v>1</v>
      </c>
      <c r="Y79" s="9">
        <v>0</v>
      </c>
      <c r="Z79" s="9">
        <v>1</v>
      </c>
      <c r="AA79" s="9">
        <v>1</v>
      </c>
      <c r="AB79" s="9">
        <v>0</v>
      </c>
      <c r="AC79" s="9">
        <v>1</v>
      </c>
      <c r="AD79" s="9">
        <v>0</v>
      </c>
      <c r="AE79" s="9">
        <v>0</v>
      </c>
      <c r="AF79" s="9">
        <v>1</v>
      </c>
      <c r="AG79" s="9">
        <v>1</v>
      </c>
      <c r="AH79" s="9">
        <v>1</v>
      </c>
      <c r="AI79" s="9">
        <v>1</v>
      </c>
      <c r="AJ79" s="9">
        <v>1</v>
      </c>
      <c r="AK79" s="9">
        <v>1</v>
      </c>
      <c r="AL79" s="9">
        <v>1</v>
      </c>
      <c r="AM79" s="9">
        <v>1</v>
      </c>
      <c r="AN79" s="9">
        <v>0</v>
      </c>
      <c r="AO79" s="9">
        <v>1</v>
      </c>
      <c r="AP79" s="9">
        <v>1</v>
      </c>
      <c r="AQ79" s="9">
        <v>0</v>
      </c>
      <c r="AR79" s="9">
        <v>1</v>
      </c>
      <c r="AS79" s="9">
        <v>0</v>
      </c>
      <c r="AT79" s="9">
        <v>1</v>
      </c>
      <c r="AU79" s="9">
        <v>0</v>
      </c>
      <c r="AV79" s="9">
        <v>1</v>
      </c>
      <c r="AW79" s="9">
        <v>0</v>
      </c>
      <c r="AX79" s="9">
        <v>1</v>
      </c>
      <c r="AY79" s="9">
        <v>0</v>
      </c>
      <c r="AZ79" s="9">
        <v>1</v>
      </c>
      <c r="BA79" s="9">
        <v>0</v>
      </c>
      <c r="BB79" s="9">
        <v>0</v>
      </c>
      <c r="BC79">
        <f t="shared" si="0"/>
        <v>25</v>
      </c>
      <c r="BD79">
        <f t="shared" si="1"/>
        <v>15</v>
      </c>
      <c r="BE79">
        <f t="shared" si="2"/>
        <v>0</v>
      </c>
      <c r="BF79">
        <f t="shared" si="3"/>
        <v>40</v>
      </c>
      <c r="BH79" s="20">
        <f t="shared" si="4"/>
        <v>25</v>
      </c>
      <c r="BI79">
        <f t="shared" si="5"/>
        <v>9</v>
      </c>
      <c r="BJ79">
        <f t="shared" si="6"/>
        <v>16</v>
      </c>
    </row>
    <row r="80" spans="1:62" ht="60" x14ac:dyDescent="0.25">
      <c r="A80" s="11" t="s">
        <v>219</v>
      </c>
      <c r="B80" s="11">
        <v>46493429</v>
      </c>
      <c r="C80" s="12" t="s">
        <v>387</v>
      </c>
      <c r="D80" s="12">
        <v>25</v>
      </c>
      <c r="E80" s="12" t="s">
        <v>221</v>
      </c>
      <c r="F80" s="12" t="s">
        <v>222</v>
      </c>
      <c r="G80" s="12" t="s">
        <v>232</v>
      </c>
      <c r="H80" s="12" t="s">
        <v>233</v>
      </c>
      <c r="I80" s="12" t="s">
        <v>234</v>
      </c>
      <c r="J80" s="12" t="s">
        <v>489</v>
      </c>
      <c r="K80" s="12" t="s">
        <v>256</v>
      </c>
      <c r="L80" s="12" t="s">
        <v>226</v>
      </c>
      <c r="M80" s="12" t="s">
        <v>227</v>
      </c>
      <c r="N80" s="12" t="s">
        <v>388</v>
      </c>
      <c r="O80" s="11">
        <v>0</v>
      </c>
      <c r="P80" s="11">
        <v>1</v>
      </c>
      <c r="Q80" s="11">
        <v>0</v>
      </c>
      <c r="R80" s="11">
        <v>1</v>
      </c>
      <c r="S80" s="11">
        <v>1</v>
      </c>
      <c r="T80" s="11">
        <v>0</v>
      </c>
      <c r="U80" s="11">
        <v>0</v>
      </c>
      <c r="V80" s="11">
        <v>1</v>
      </c>
      <c r="W80" s="11">
        <v>0</v>
      </c>
      <c r="X80" s="11">
        <v>1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1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1</v>
      </c>
      <c r="AT80" s="11">
        <v>0</v>
      </c>
      <c r="AU80" s="11">
        <v>0</v>
      </c>
      <c r="AV80" s="11">
        <v>1</v>
      </c>
      <c r="AW80" s="11">
        <v>0</v>
      </c>
      <c r="AX80" s="11">
        <v>0</v>
      </c>
      <c r="AY80" s="11">
        <v>0</v>
      </c>
      <c r="AZ80" s="11">
        <v>1</v>
      </c>
      <c r="BA80" s="11">
        <v>0</v>
      </c>
      <c r="BB80" s="11">
        <v>0</v>
      </c>
      <c r="BC80">
        <f t="shared" si="0"/>
        <v>9</v>
      </c>
      <c r="BD80">
        <f t="shared" si="1"/>
        <v>31</v>
      </c>
      <c r="BE80">
        <f t="shared" si="2"/>
        <v>0</v>
      </c>
      <c r="BF80">
        <f t="shared" si="3"/>
        <v>40</v>
      </c>
      <c r="BH80" s="20">
        <f t="shared" si="4"/>
        <v>9</v>
      </c>
      <c r="BI80">
        <f t="shared" si="5"/>
        <v>3</v>
      </c>
      <c r="BJ80">
        <f t="shared" si="6"/>
        <v>6</v>
      </c>
    </row>
    <row r="81" spans="1:62" ht="60" x14ac:dyDescent="0.25">
      <c r="A81" s="11" t="s">
        <v>219</v>
      </c>
      <c r="B81" s="11">
        <v>70780094</v>
      </c>
      <c r="C81" s="12" t="s">
        <v>390</v>
      </c>
      <c r="D81" s="12">
        <v>24</v>
      </c>
      <c r="E81" s="12" t="s">
        <v>230</v>
      </c>
      <c r="F81" s="12" t="s">
        <v>222</v>
      </c>
      <c r="G81" s="12" t="s">
        <v>232</v>
      </c>
      <c r="H81" s="12" t="s">
        <v>233</v>
      </c>
      <c r="I81" s="12" t="s">
        <v>234</v>
      </c>
      <c r="J81" s="12" t="s">
        <v>489</v>
      </c>
      <c r="K81" s="12" t="s">
        <v>491</v>
      </c>
      <c r="L81" s="12" t="s">
        <v>226</v>
      </c>
      <c r="M81" s="12" t="s">
        <v>227</v>
      </c>
      <c r="N81" s="12" t="s">
        <v>391</v>
      </c>
      <c r="O81" s="11">
        <v>1</v>
      </c>
      <c r="P81" s="11">
        <v>1</v>
      </c>
      <c r="Q81" s="11">
        <v>1</v>
      </c>
      <c r="R81" s="11">
        <v>1</v>
      </c>
      <c r="S81" s="11">
        <v>0</v>
      </c>
      <c r="T81" s="11">
        <v>1</v>
      </c>
      <c r="U81" s="11">
        <v>1</v>
      </c>
      <c r="V81" s="11">
        <v>1</v>
      </c>
      <c r="W81" s="11">
        <v>1</v>
      </c>
      <c r="X81" s="11">
        <v>1</v>
      </c>
      <c r="Y81" s="11">
        <v>1</v>
      </c>
      <c r="Z81" s="11">
        <v>1</v>
      </c>
      <c r="AA81" s="11">
        <v>1</v>
      </c>
      <c r="AB81" s="11">
        <v>1</v>
      </c>
      <c r="AC81" s="11">
        <v>1</v>
      </c>
      <c r="AD81" s="11">
        <v>1</v>
      </c>
      <c r="AE81" s="11">
        <v>0</v>
      </c>
      <c r="AF81" s="11">
        <v>1</v>
      </c>
      <c r="AG81" s="11">
        <v>1</v>
      </c>
      <c r="AH81" s="11">
        <v>1</v>
      </c>
      <c r="AI81" s="11">
        <v>1</v>
      </c>
      <c r="AJ81" s="11">
        <v>1</v>
      </c>
      <c r="AK81" s="11">
        <v>1</v>
      </c>
      <c r="AL81" s="11">
        <v>1</v>
      </c>
      <c r="AM81" s="11">
        <v>1</v>
      </c>
      <c r="AN81" s="11">
        <v>1</v>
      </c>
      <c r="AO81" s="11">
        <v>1</v>
      </c>
      <c r="AP81" s="11">
        <v>1</v>
      </c>
      <c r="AQ81" s="11">
        <v>1</v>
      </c>
      <c r="AR81" s="11">
        <v>0</v>
      </c>
      <c r="AS81" s="11">
        <v>1</v>
      </c>
      <c r="AT81" s="11">
        <v>0</v>
      </c>
      <c r="AU81" s="11">
        <v>1</v>
      </c>
      <c r="AV81" s="11">
        <v>0</v>
      </c>
      <c r="AW81" s="11">
        <v>1</v>
      </c>
      <c r="AX81" s="11">
        <v>1</v>
      </c>
      <c r="AY81" s="11">
        <v>0</v>
      </c>
      <c r="AZ81" s="11">
        <v>1</v>
      </c>
      <c r="BA81" s="11">
        <v>1</v>
      </c>
      <c r="BB81" s="11">
        <v>1</v>
      </c>
      <c r="BC81">
        <f t="shared" si="0"/>
        <v>34</v>
      </c>
      <c r="BD81">
        <f t="shared" si="1"/>
        <v>6</v>
      </c>
      <c r="BE81">
        <f t="shared" si="2"/>
        <v>0</v>
      </c>
      <c r="BF81">
        <f t="shared" si="3"/>
        <v>40</v>
      </c>
      <c r="BH81" s="20">
        <f t="shared" si="4"/>
        <v>34</v>
      </c>
      <c r="BI81">
        <f t="shared" si="5"/>
        <v>17</v>
      </c>
      <c r="BJ81">
        <f t="shared" si="6"/>
        <v>17</v>
      </c>
    </row>
    <row r="82" spans="1:62" ht="60" x14ac:dyDescent="0.25">
      <c r="A82" s="11" t="s">
        <v>219</v>
      </c>
      <c r="B82" s="11">
        <v>40960047</v>
      </c>
      <c r="C82" s="12" t="s">
        <v>392</v>
      </c>
      <c r="D82" s="12">
        <v>34</v>
      </c>
      <c r="E82" s="12" t="s">
        <v>221</v>
      </c>
      <c r="F82" s="12" t="s">
        <v>231</v>
      </c>
      <c r="G82" s="12" t="s">
        <v>232</v>
      </c>
      <c r="H82" s="12" t="s">
        <v>233</v>
      </c>
      <c r="I82" s="12" t="s">
        <v>234</v>
      </c>
      <c r="J82" s="12" t="s">
        <v>489</v>
      </c>
      <c r="K82" s="12" t="s">
        <v>256</v>
      </c>
      <c r="L82" s="12" t="s">
        <v>226</v>
      </c>
      <c r="M82" s="12" t="s">
        <v>227</v>
      </c>
      <c r="N82" s="12" t="s">
        <v>393</v>
      </c>
      <c r="O82" s="11">
        <v>1</v>
      </c>
      <c r="P82" s="11">
        <v>0</v>
      </c>
      <c r="Q82" s="11">
        <v>1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/>
      <c r="AL82" s="11">
        <v>0</v>
      </c>
      <c r="AM82" s="11">
        <v>0</v>
      </c>
      <c r="AN82" s="11">
        <v>0</v>
      </c>
      <c r="AO82" s="11">
        <v>0</v>
      </c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>
        <f t="shared" si="0"/>
        <v>2</v>
      </c>
      <c r="BD82">
        <f t="shared" si="1"/>
        <v>24</v>
      </c>
      <c r="BE82">
        <f t="shared" si="2"/>
        <v>14</v>
      </c>
      <c r="BF82">
        <f t="shared" si="3"/>
        <v>40</v>
      </c>
      <c r="BH82" s="20">
        <f t="shared" si="4"/>
        <v>2</v>
      </c>
      <c r="BI82">
        <f t="shared" si="5"/>
        <v>2</v>
      </c>
      <c r="BJ82">
        <f t="shared" si="6"/>
        <v>0</v>
      </c>
    </row>
    <row r="83" spans="1:62" ht="60" x14ac:dyDescent="0.25">
      <c r="A83" s="11" t="s">
        <v>219</v>
      </c>
      <c r="B83" s="11">
        <v>43713168</v>
      </c>
      <c r="C83" s="12" t="s">
        <v>394</v>
      </c>
      <c r="D83" s="12">
        <v>29</v>
      </c>
      <c r="E83" s="12" t="s">
        <v>221</v>
      </c>
      <c r="F83" s="12" t="s">
        <v>222</v>
      </c>
      <c r="G83" s="12" t="s">
        <v>232</v>
      </c>
      <c r="H83" s="12" t="s">
        <v>233</v>
      </c>
      <c r="I83" s="12" t="s">
        <v>234</v>
      </c>
      <c r="J83" s="12" t="s">
        <v>489</v>
      </c>
      <c r="K83" s="12" t="s">
        <v>256</v>
      </c>
      <c r="L83" s="12" t="s">
        <v>226</v>
      </c>
      <c r="M83" s="12" t="s">
        <v>227</v>
      </c>
      <c r="N83" s="12" t="s">
        <v>395</v>
      </c>
      <c r="O83" s="11">
        <v>0</v>
      </c>
      <c r="P83" s="11">
        <v>1</v>
      </c>
      <c r="Q83" s="11">
        <v>1</v>
      </c>
      <c r="R83" s="11">
        <v>1</v>
      </c>
      <c r="S83" s="11"/>
      <c r="T83" s="11">
        <v>0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>
        <v>1</v>
      </c>
      <c r="AA83" s="11">
        <v>1</v>
      </c>
      <c r="AB83" s="11">
        <v>1</v>
      </c>
      <c r="AC83" s="11">
        <v>0</v>
      </c>
      <c r="AD83" s="11">
        <v>1</v>
      </c>
      <c r="AE83" s="11">
        <v>1</v>
      </c>
      <c r="AF83" s="11">
        <v>0</v>
      </c>
      <c r="AG83" s="11">
        <v>0</v>
      </c>
      <c r="AH83" s="11">
        <v>1</v>
      </c>
      <c r="AI83" s="11">
        <v>1</v>
      </c>
      <c r="AJ83" s="11">
        <v>1</v>
      </c>
      <c r="AK83" s="11">
        <v>1</v>
      </c>
      <c r="AL83" s="11">
        <v>0</v>
      </c>
      <c r="AM83" s="11">
        <v>0</v>
      </c>
      <c r="AN83" s="11">
        <v>0</v>
      </c>
      <c r="AO83" s="11">
        <v>1</v>
      </c>
      <c r="AP83" s="11">
        <v>1</v>
      </c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>
        <f t="shared" ref="BC83:BC124" si="7">COUNTIF(O83:BB83,1)</f>
        <v>19</v>
      </c>
      <c r="BD83">
        <f t="shared" ref="BD83:BD124" si="8">COUNTIF(O83:BB83,0)</f>
        <v>8</v>
      </c>
      <c r="BE83">
        <f t="shared" ref="BE83:BE124" si="9">COUNTIF(O83:BB83,"")</f>
        <v>13</v>
      </c>
      <c r="BF83">
        <f t="shared" ref="BF83:BF124" si="10">SUM(BC83:BE83)</f>
        <v>40</v>
      </c>
      <c r="BH83" s="20">
        <f t="shared" ref="BH83:BH124" si="11">SUM(O83:BB83)</f>
        <v>19</v>
      </c>
      <c r="BI83">
        <f t="shared" ref="BI83:BI124" si="12">+O83+Q83+S83+U83+W83+Y83+AA83+AC83+AE83+AG83+AI83+AK83+AM83+AO83+AQ83+AS83+AU83+AW83+AY83+BA83</f>
        <v>9</v>
      </c>
      <c r="BJ83">
        <f t="shared" ref="BJ83:BJ124" si="13">+P83+R83+T83+V83+X83+Z83+AB83+AD83+AF83+AH83+AJ83+AL83+AN83+AP83+AR83+AT83+AV83+AX83+AZ83+BB83</f>
        <v>10</v>
      </c>
    </row>
    <row r="84" spans="1:62" ht="60" x14ac:dyDescent="0.25">
      <c r="A84" s="9" t="s">
        <v>219</v>
      </c>
      <c r="B84" s="9">
        <v>46212960</v>
      </c>
      <c r="C84" s="10" t="s">
        <v>396</v>
      </c>
      <c r="D84" s="10">
        <v>26</v>
      </c>
      <c r="E84" s="10" t="s">
        <v>230</v>
      </c>
      <c r="F84" s="10" t="s">
        <v>222</v>
      </c>
      <c r="G84" s="10" t="s">
        <v>232</v>
      </c>
      <c r="H84" s="10" t="s">
        <v>233</v>
      </c>
      <c r="I84" s="10" t="s">
        <v>234</v>
      </c>
      <c r="J84" s="12" t="s">
        <v>489</v>
      </c>
      <c r="K84" s="12" t="s">
        <v>256</v>
      </c>
      <c r="L84" s="10" t="s">
        <v>226</v>
      </c>
      <c r="M84" s="10" t="s">
        <v>227</v>
      </c>
      <c r="N84" s="10" t="s">
        <v>397</v>
      </c>
      <c r="O84" s="9"/>
      <c r="P84" s="9">
        <v>1</v>
      </c>
      <c r="Q84" s="9">
        <v>0</v>
      </c>
      <c r="R84" s="9">
        <v>1</v>
      </c>
      <c r="S84" s="9">
        <v>1</v>
      </c>
      <c r="T84" s="9">
        <v>0</v>
      </c>
      <c r="U84" s="9">
        <v>1</v>
      </c>
      <c r="V84" s="9">
        <v>0</v>
      </c>
      <c r="W84" s="9"/>
      <c r="X84" s="9">
        <v>1</v>
      </c>
      <c r="Y84" s="9">
        <v>1</v>
      </c>
      <c r="Z84" s="9">
        <v>1</v>
      </c>
      <c r="AA84" s="9">
        <v>1</v>
      </c>
      <c r="AB84" s="9">
        <v>0</v>
      </c>
      <c r="AC84" s="9">
        <v>0</v>
      </c>
      <c r="AD84" s="9">
        <v>0</v>
      </c>
      <c r="AE84" s="9">
        <v>1</v>
      </c>
      <c r="AF84" s="9">
        <v>0</v>
      </c>
      <c r="AG84" s="9"/>
      <c r="AH84" s="9">
        <v>1</v>
      </c>
      <c r="AI84" s="9">
        <v>1</v>
      </c>
      <c r="AJ84" s="9">
        <v>1</v>
      </c>
      <c r="AK84" s="9">
        <v>1</v>
      </c>
      <c r="AL84" s="9">
        <v>1</v>
      </c>
      <c r="AM84" s="9">
        <v>1</v>
      </c>
      <c r="AN84" s="9">
        <v>0</v>
      </c>
      <c r="AO84" s="9">
        <v>1</v>
      </c>
      <c r="AP84" s="9">
        <v>1</v>
      </c>
      <c r="AQ84" s="9">
        <v>1</v>
      </c>
      <c r="AR84" s="9">
        <v>1</v>
      </c>
      <c r="AS84" s="9"/>
      <c r="AT84" s="9">
        <v>0</v>
      </c>
      <c r="AU84" s="9">
        <v>1</v>
      </c>
      <c r="AV84" s="9"/>
      <c r="AW84" s="9">
        <v>1</v>
      </c>
      <c r="AX84" s="9">
        <v>1</v>
      </c>
      <c r="AY84" s="9">
        <v>0</v>
      </c>
      <c r="AZ84" s="9">
        <v>0</v>
      </c>
      <c r="BA84" s="9">
        <v>1</v>
      </c>
      <c r="BB84" s="9"/>
      <c r="BC84">
        <f t="shared" si="7"/>
        <v>23</v>
      </c>
      <c r="BD84">
        <f t="shared" si="8"/>
        <v>11</v>
      </c>
      <c r="BE84">
        <f t="shared" si="9"/>
        <v>6</v>
      </c>
      <c r="BF84">
        <f t="shared" si="10"/>
        <v>40</v>
      </c>
      <c r="BH84" s="20">
        <f t="shared" si="11"/>
        <v>23</v>
      </c>
      <c r="BI84">
        <f t="shared" si="12"/>
        <v>13</v>
      </c>
      <c r="BJ84">
        <f t="shared" si="13"/>
        <v>10</v>
      </c>
    </row>
    <row r="85" spans="1:62" ht="60" x14ac:dyDescent="0.25">
      <c r="A85" s="11" t="s">
        <v>219</v>
      </c>
      <c r="B85" s="11">
        <v>15682196</v>
      </c>
      <c r="C85" s="12" t="s">
        <v>398</v>
      </c>
      <c r="D85" s="12">
        <v>47</v>
      </c>
      <c r="E85" s="12" t="s">
        <v>230</v>
      </c>
      <c r="F85" s="12" t="s">
        <v>231</v>
      </c>
      <c r="G85" s="12" t="s">
        <v>232</v>
      </c>
      <c r="H85" s="12" t="s">
        <v>233</v>
      </c>
      <c r="I85" s="12" t="s">
        <v>399</v>
      </c>
      <c r="J85" s="12" t="s">
        <v>489</v>
      </c>
      <c r="K85" s="10" t="s">
        <v>351</v>
      </c>
      <c r="L85" s="12" t="s">
        <v>226</v>
      </c>
      <c r="M85" s="12" t="s">
        <v>227</v>
      </c>
      <c r="N85" s="12" t="s">
        <v>400</v>
      </c>
      <c r="O85" s="11">
        <v>0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0</v>
      </c>
      <c r="V85" s="11">
        <v>0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/>
      <c r="AI85" s="11">
        <v>1</v>
      </c>
      <c r="AJ85" s="11">
        <v>1</v>
      </c>
      <c r="AK85" s="11">
        <v>1</v>
      </c>
      <c r="AL85" s="11">
        <v>1</v>
      </c>
      <c r="AM85" s="11">
        <v>1</v>
      </c>
      <c r="AN85" s="11">
        <v>0</v>
      </c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>
        <f t="shared" si="7"/>
        <v>21</v>
      </c>
      <c r="BD85">
        <f t="shared" si="8"/>
        <v>4</v>
      </c>
      <c r="BE85">
        <f t="shared" si="9"/>
        <v>15</v>
      </c>
      <c r="BF85">
        <f t="shared" si="10"/>
        <v>40</v>
      </c>
      <c r="BH85" s="20">
        <f t="shared" si="11"/>
        <v>21</v>
      </c>
      <c r="BI85">
        <f t="shared" si="12"/>
        <v>11</v>
      </c>
      <c r="BJ85">
        <f t="shared" si="13"/>
        <v>10</v>
      </c>
    </row>
    <row r="86" spans="1:62" ht="60" x14ac:dyDescent="0.25">
      <c r="A86" s="9" t="s">
        <v>219</v>
      </c>
      <c r="B86" s="9">
        <v>44903439</v>
      </c>
      <c r="C86" s="10" t="s">
        <v>398</v>
      </c>
      <c r="D86" s="10">
        <v>27</v>
      </c>
      <c r="E86" s="10" t="s">
        <v>230</v>
      </c>
      <c r="F86" s="10" t="s">
        <v>222</v>
      </c>
      <c r="G86" s="10" t="s">
        <v>232</v>
      </c>
      <c r="H86" s="10" t="s">
        <v>233</v>
      </c>
      <c r="I86" s="10" t="s">
        <v>234</v>
      </c>
      <c r="J86" s="12" t="s">
        <v>489</v>
      </c>
      <c r="K86" s="12" t="s">
        <v>256</v>
      </c>
      <c r="L86" s="10" t="s">
        <v>226</v>
      </c>
      <c r="M86" s="10" t="s">
        <v>227</v>
      </c>
      <c r="N86" s="10" t="s">
        <v>401</v>
      </c>
      <c r="O86" s="9">
        <v>1</v>
      </c>
      <c r="P86" s="9">
        <v>0</v>
      </c>
      <c r="Q86" s="9">
        <v>0</v>
      </c>
      <c r="R86" s="9">
        <v>1</v>
      </c>
      <c r="S86" s="9">
        <v>1</v>
      </c>
      <c r="T86" s="9">
        <v>1</v>
      </c>
      <c r="U86" s="9">
        <v>1</v>
      </c>
      <c r="V86" s="9">
        <v>1</v>
      </c>
      <c r="W86" s="9">
        <v>1</v>
      </c>
      <c r="X86" s="9">
        <v>1</v>
      </c>
      <c r="Y86" s="9">
        <v>1</v>
      </c>
      <c r="Z86" s="9">
        <v>1</v>
      </c>
      <c r="AA86" s="9">
        <v>1</v>
      </c>
      <c r="AB86" s="9">
        <v>1</v>
      </c>
      <c r="AC86" s="9">
        <v>0</v>
      </c>
      <c r="AD86" s="9">
        <v>1</v>
      </c>
      <c r="AE86" s="9">
        <v>0</v>
      </c>
      <c r="AF86" s="9">
        <v>1</v>
      </c>
      <c r="AG86" s="9">
        <v>1</v>
      </c>
      <c r="AH86" s="9">
        <v>1</v>
      </c>
      <c r="AI86" s="9">
        <v>1</v>
      </c>
      <c r="AJ86" s="9">
        <v>0</v>
      </c>
      <c r="AK86" s="9">
        <v>1</v>
      </c>
      <c r="AL86" s="9">
        <v>1</v>
      </c>
      <c r="AM86" s="9">
        <v>1</v>
      </c>
      <c r="AN86" s="9">
        <v>0</v>
      </c>
      <c r="AO86" s="9">
        <v>1</v>
      </c>
      <c r="AP86" s="9">
        <v>1</v>
      </c>
      <c r="AQ86" s="9">
        <v>0</v>
      </c>
      <c r="AR86" s="9"/>
      <c r="AS86" s="9">
        <v>0</v>
      </c>
      <c r="AT86" s="9">
        <v>0</v>
      </c>
      <c r="AU86" s="9">
        <v>1</v>
      </c>
      <c r="AV86" s="9">
        <v>1</v>
      </c>
      <c r="AW86" s="9">
        <v>1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>
        <f t="shared" si="7"/>
        <v>25</v>
      </c>
      <c r="BD86">
        <f t="shared" si="8"/>
        <v>14</v>
      </c>
      <c r="BE86">
        <f t="shared" si="9"/>
        <v>1</v>
      </c>
      <c r="BF86">
        <f t="shared" si="10"/>
        <v>40</v>
      </c>
      <c r="BH86" s="20">
        <f t="shared" si="11"/>
        <v>25</v>
      </c>
      <c r="BI86">
        <f t="shared" si="12"/>
        <v>13</v>
      </c>
      <c r="BJ86">
        <f t="shared" si="13"/>
        <v>12</v>
      </c>
    </row>
    <row r="87" spans="1:62" ht="60" x14ac:dyDescent="0.25">
      <c r="A87" s="11" t="s">
        <v>219</v>
      </c>
      <c r="B87" s="11">
        <v>41885776</v>
      </c>
      <c r="C87" s="12" t="s">
        <v>402</v>
      </c>
      <c r="D87" s="12">
        <v>32</v>
      </c>
      <c r="E87" s="12" t="s">
        <v>230</v>
      </c>
      <c r="F87" s="12" t="s">
        <v>222</v>
      </c>
      <c r="G87" s="12" t="s">
        <v>232</v>
      </c>
      <c r="H87" s="12" t="s">
        <v>233</v>
      </c>
      <c r="I87" s="12" t="s">
        <v>234</v>
      </c>
      <c r="J87" s="12" t="s">
        <v>489</v>
      </c>
      <c r="K87" s="12" t="s">
        <v>492</v>
      </c>
      <c r="L87" s="12" t="s">
        <v>226</v>
      </c>
      <c r="M87" s="12" t="s">
        <v>227</v>
      </c>
      <c r="N87" s="12" t="s">
        <v>403</v>
      </c>
      <c r="O87" s="11">
        <v>1</v>
      </c>
      <c r="P87" s="11">
        <v>0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0</v>
      </c>
      <c r="W87" s="11">
        <v>1</v>
      </c>
      <c r="X87" s="11">
        <v>1</v>
      </c>
      <c r="Y87" s="11">
        <v>1</v>
      </c>
      <c r="Z87" s="11">
        <v>1</v>
      </c>
      <c r="AA87" s="11">
        <v>1</v>
      </c>
      <c r="AB87" s="11">
        <v>1</v>
      </c>
      <c r="AC87" s="11">
        <v>1</v>
      </c>
      <c r="AD87" s="11">
        <v>1</v>
      </c>
      <c r="AE87" s="11">
        <v>0</v>
      </c>
      <c r="AF87" s="11">
        <v>1</v>
      </c>
      <c r="AG87" s="11">
        <v>0</v>
      </c>
      <c r="AH87" s="11">
        <v>1</v>
      </c>
      <c r="AI87" s="11">
        <v>1</v>
      </c>
      <c r="AJ87" s="11">
        <v>1</v>
      </c>
      <c r="AK87" s="11">
        <v>1</v>
      </c>
      <c r="AL87" s="11">
        <v>1</v>
      </c>
      <c r="AM87" s="11">
        <v>1</v>
      </c>
      <c r="AN87" s="11">
        <v>0</v>
      </c>
      <c r="AO87" s="11">
        <v>1</v>
      </c>
      <c r="AP87" s="11">
        <v>1</v>
      </c>
      <c r="AQ87" s="11">
        <v>1</v>
      </c>
      <c r="AR87" s="11">
        <v>0</v>
      </c>
      <c r="AS87" s="11">
        <v>0</v>
      </c>
      <c r="AT87" s="11">
        <v>0</v>
      </c>
      <c r="AU87" s="11">
        <v>1</v>
      </c>
      <c r="AV87" s="11"/>
      <c r="AW87" s="11"/>
      <c r="AX87" s="11"/>
      <c r="AY87" s="11"/>
      <c r="AZ87" s="11"/>
      <c r="BA87" s="11"/>
      <c r="BB87" s="11"/>
      <c r="BC87">
        <f t="shared" si="7"/>
        <v>25</v>
      </c>
      <c r="BD87">
        <f t="shared" si="8"/>
        <v>8</v>
      </c>
      <c r="BE87">
        <f t="shared" si="9"/>
        <v>7</v>
      </c>
      <c r="BF87">
        <f t="shared" si="10"/>
        <v>40</v>
      </c>
      <c r="BH87" s="20">
        <f t="shared" si="11"/>
        <v>25</v>
      </c>
      <c r="BI87">
        <f t="shared" si="12"/>
        <v>14</v>
      </c>
      <c r="BJ87">
        <f t="shared" si="13"/>
        <v>11</v>
      </c>
    </row>
    <row r="88" spans="1:62" ht="60" x14ac:dyDescent="0.25">
      <c r="A88" s="9" t="s">
        <v>219</v>
      </c>
      <c r="B88" s="9">
        <v>70088653</v>
      </c>
      <c r="C88" s="10" t="s">
        <v>404</v>
      </c>
      <c r="D88" s="10">
        <v>26</v>
      </c>
      <c r="E88" s="10" t="s">
        <v>230</v>
      </c>
      <c r="F88" s="10" t="s">
        <v>222</v>
      </c>
      <c r="G88" s="10" t="s">
        <v>232</v>
      </c>
      <c r="H88" s="10" t="s">
        <v>270</v>
      </c>
      <c r="I88" s="10" t="s">
        <v>405</v>
      </c>
      <c r="J88" s="12" t="s">
        <v>488</v>
      </c>
      <c r="K88" s="12" t="s">
        <v>256</v>
      </c>
      <c r="L88" s="10" t="s">
        <v>226</v>
      </c>
      <c r="M88" s="10" t="s">
        <v>227</v>
      </c>
      <c r="N88" s="10" t="s">
        <v>406</v>
      </c>
      <c r="O88" s="9">
        <v>0</v>
      </c>
      <c r="P88" s="9">
        <v>0</v>
      </c>
      <c r="Q88" s="9">
        <v>0</v>
      </c>
      <c r="R88" s="9">
        <v>1</v>
      </c>
      <c r="S88" s="9">
        <v>1</v>
      </c>
      <c r="T88" s="9">
        <v>0</v>
      </c>
      <c r="U88" s="9">
        <v>0</v>
      </c>
      <c r="V88" s="9">
        <v>1</v>
      </c>
      <c r="W88" s="9">
        <v>0</v>
      </c>
      <c r="X88" s="9">
        <v>1</v>
      </c>
      <c r="Y88" s="9">
        <v>1</v>
      </c>
      <c r="Z88" s="9">
        <v>1</v>
      </c>
      <c r="AA88" s="9">
        <v>1</v>
      </c>
      <c r="AB88" s="9">
        <v>1</v>
      </c>
      <c r="AC88" s="9">
        <v>1</v>
      </c>
      <c r="AD88" s="9">
        <v>1</v>
      </c>
      <c r="AE88" s="9">
        <v>0</v>
      </c>
      <c r="AF88" s="9">
        <v>1</v>
      </c>
      <c r="AG88" s="9">
        <v>0</v>
      </c>
      <c r="AH88" s="9">
        <v>1</v>
      </c>
      <c r="AI88" s="9">
        <v>1</v>
      </c>
      <c r="AJ88" s="9">
        <v>1</v>
      </c>
      <c r="AK88" s="9">
        <v>0</v>
      </c>
      <c r="AL88" s="9">
        <v>1</v>
      </c>
      <c r="AM88" s="9">
        <v>1</v>
      </c>
      <c r="AN88" s="9">
        <v>0</v>
      </c>
      <c r="AO88" s="9"/>
      <c r="AP88" s="9">
        <v>1</v>
      </c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>
        <f t="shared" si="7"/>
        <v>17</v>
      </c>
      <c r="BD88">
        <f t="shared" si="8"/>
        <v>10</v>
      </c>
      <c r="BE88">
        <f t="shared" si="9"/>
        <v>13</v>
      </c>
      <c r="BF88">
        <f t="shared" si="10"/>
        <v>40</v>
      </c>
      <c r="BH88" s="20">
        <f t="shared" si="11"/>
        <v>17</v>
      </c>
      <c r="BI88">
        <f t="shared" si="12"/>
        <v>6</v>
      </c>
      <c r="BJ88">
        <f t="shared" si="13"/>
        <v>11</v>
      </c>
    </row>
    <row r="89" spans="1:62" ht="60" x14ac:dyDescent="0.25">
      <c r="A89" s="9" t="s">
        <v>219</v>
      </c>
      <c r="B89" s="9">
        <v>1707562870</v>
      </c>
      <c r="C89" s="10" t="s">
        <v>407</v>
      </c>
      <c r="D89" s="10">
        <v>50</v>
      </c>
      <c r="E89" s="10" t="s">
        <v>221</v>
      </c>
      <c r="F89" s="10" t="s">
        <v>408</v>
      </c>
      <c r="G89" s="10" t="s">
        <v>223</v>
      </c>
      <c r="H89" s="10" t="s">
        <v>224</v>
      </c>
      <c r="I89" s="10" t="s">
        <v>409</v>
      </c>
      <c r="J89" s="10" t="s">
        <v>488</v>
      </c>
      <c r="K89" s="12" t="s">
        <v>491</v>
      </c>
      <c r="L89" s="10" t="s">
        <v>226</v>
      </c>
      <c r="M89" s="10" t="s">
        <v>227</v>
      </c>
      <c r="N89" s="10" t="s">
        <v>410</v>
      </c>
      <c r="O89" s="9">
        <v>1</v>
      </c>
      <c r="P89" s="9">
        <v>1</v>
      </c>
      <c r="Q89" s="9">
        <v>1</v>
      </c>
      <c r="R89" s="9">
        <v>1</v>
      </c>
      <c r="S89" s="9">
        <v>1</v>
      </c>
      <c r="T89" s="9">
        <v>1</v>
      </c>
      <c r="U89" s="9">
        <v>1</v>
      </c>
      <c r="V89" s="9">
        <v>1</v>
      </c>
      <c r="W89" s="9">
        <v>1</v>
      </c>
      <c r="X89" s="9">
        <v>1</v>
      </c>
      <c r="Y89" s="9">
        <v>1</v>
      </c>
      <c r="Z89" s="9">
        <v>1</v>
      </c>
      <c r="AA89" s="9">
        <v>1</v>
      </c>
      <c r="AB89" s="9">
        <v>1</v>
      </c>
      <c r="AC89" s="9">
        <v>1</v>
      </c>
      <c r="AD89" s="9">
        <v>1</v>
      </c>
      <c r="AE89" s="9">
        <v>1</v>
      </c>
      <c r="AF89" s="9">
        <v>1</v>
      </c>
      <c r="AG89" s="9">
        <v>1</v>
      </c>
      <c r="AH89" s="9">
        <v>1</v>
      </c>
      <c r="AI89" s="9">
        <v>1</v>
      </c>
      <c r="AJ89" s="9">
        <v>1</v>
      </c>
      <c r="AK89" s="9">
        <v>1</v>
      </c>
      <c r="AL89" s="9">
        <v>1</v>
      </c>
      <c r="AM89" s="9">
        <v>1</v>
      </c>
      <c r="AN89" s="9">
        <v>1</v>
      </c>
      <c r="AO89" s="9">
        <v>1</v>
      </c>
      <c r="AP89" s="9">
        <v>1</v>
      </c>
      <c r="AQ89" s="9">
        <v>1</v>
      </c>
      <c r="AR89" s="9">
        <v>1</v>
      </c>
      <c r="AS89" s="9">
        <v>1</v>
      </c>
      <c r="AT89" s="9">
        <v>1</v>
      </c>
      <c r="AU89" s="9">
        <v>1</v>
      </c>
      <c r="AV89" s="9">
        <v>1</v>
      </c>
      <c r="AW89" s="9">
        <v>1</v>
      </c>
      <c r="AX89" s="9">
        <v>1</v>
      </c>
      <c r="AY89" s="9">
        <v>1</v>
      </c>
      <c r="AZ89" s="9">
        <v>1</v>
      </c>
      <c r="BA89" s="9">
        <v>1</v>
      </c>
      <c r="BB89" s="9">
        <v>1</v>
      </c>
      <c r="BC89">
        <f t="shared" si="7"/>
        <v>40</v>
      </c>
      <c r="BD89">
        <f t="shared" si="8"/>
        <v>0</v>
      </c>
      <c r="BE89">
        <f t="shared" si="9"/>
        <v>0</v>
      </c>
      <c r="BF89">
        <f t="shared" si="10"/>
        <v>40</v>
      </c>
      <c r="BH89" s="20">
        <f t="shared" si="11"/>
        <v>40</v>
      </c>
      <c r="BI89">
        <f t="shared" si="12"/>
        <v>20</v>
      </c>
      <c r="BJ89">
        <f t="shared" si="13"/>
        <v>20</v>
      </c>
    </row>
    <row r="90" spans="1:62" ht="60" x14ac:dyDescent="0.25">
      <c r="A90" s="11" t="s">
        <v>219</v>
      </c>
      <c r="B90" s="11">
        <v>41166568</v>
      </c>
      <c r="C90" s="12" t="s">
        <v>411</v>
      </c>
      <c r="D90" s="12">
        <v>34</v>
      </c>
      <c r="E90" s="12" t="s">
        <v>230</v>
      </c>
      <c r="F90" s="12" t="s">
        <v>222</v>
      </c>
      <c r="G90" s="12" t="s">
        <v>232</v>
      </c>
      <c r="H90" s="12" t="s">
        <v>233</v>
      </c>
      <c r="I90" s="12" t="s">
        <v>234</v>
      </c>
      <c r="J90" s="12" t="s">
        <v>489</v>
      </c>
      <c r="K90" s="12" t="s">
        <v>256</v>
      </c>
      <c r="L90" s="12" t="s">
        <v>226</v>
      </c>
      <c r="M90" s="12" t="s">
        <v>227</v>
      </c>
      <c r="N90" s="12" t="s">
        <v>412</v>
      </c>
      <c r="O90" s="11">
        <v>1</v>
      </c>
      <c r="P90" s="11">
        <v>1</v>
      </c>
      <c r="Q90" s="11">
        <v>0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>
        <v>0</v>
      </c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>
        <f t="shared" si="7"/>
        <v>10</v>
      </c>
      <c r="BD90">
        <f t="shared" si="8"/>
        <v>2</v>
      </c>
      <c r="BE90">
        <f t="shared" si="9"/>
        <v>28</v>
      </c>
      <c r="BF90">
        <f t="shared" si="10"/>
        <v>40</v>
      </c>
      <c r="BH90" s="20">
        <f t="shared" si="11"/>
        <v>10</v>
      </c>
      <c r="BI90">
        <f t="shared" si="12"/>
        <v>5</v>
      </c>
      <c r="BJ90">
        <f t="shared" si="13"/>
        <v>5</v>
      </c>
    </row>
    <row r="91" spans="1:62" ht="60" x14ac:dyDescent="0.25">
      <c r="A91" s="9" t="s">
        <v>219</v>
      </c>
      <c r="B91" s="9">
        <v>70254716</v>
      </c>
      <c r="C91" s="10" t="s">
        <v>413</v>
      </c>
      <c r="D91" s="10">
        <v>24</v>
      </c>
      <c r="E91" s="10" t="s">
        <v>221</v>
      </c>
      <c r="F91" s="10" t="s">
        <v>222</v>
      </c>
      <c r="G91" s="10" t="s">
        <v>232</v>
      </c>
      <c r="H91" s="10" t="s">
        <v>414</v>
      </c>
      <c r="I91" s="10" t="s">
        <v>415</v>
      </c>
      <c r="J91" s="12" t="s">
        <v>490</v>
      </c>
      <c r="K91" s="12" t="s">
        <v>256</v>
      </c>
      <c r="L91" s="10" t="s">
        <v>226</v>
      </c>
      <c r="M91" s="10" t="s">
        <v>227</v>
      </c>
      <c r="N91" s="10" t="s">
        <v>416</v>
      </c>
      <c r="O91" s="9">
        <v>1</v>
      </c>
      <c r="P91" s="9"/>
      <c r="Q91" s="9">
        <v>1</v>
      </c>
      <c r="R91" s="9">
        <v>1</v>
      </c>
      <c r="S91" s="9"/>
      <c r="T91" s="9">
        <v>1</v>
      </c>
      <c r="U91" s="9"/>
      <c r="V91" s="9">
        <v>0</v>
      </c>
      <c r="W91" s="9">
        <v>1</v>
      </c>
      <c r="X91" s="9">
        <v>1</v>
      </c>
      <c r="Y91" s="9"/>
      <c r="Z91" s="9">
        <v>1</v>
      </c>
      <c r="AA91" s="9"/>
      <c r="AB91" s="9">
        <v>1</v>
      </c>
      <c r="AC91" s="9">
        <v>1</v>
      </c>
      <c r="AD91" s="9">
        <v>1</v>
      </c>
      <c r="AE91" s="9">
        <v>1</v>
      </c>
      <c r="AF91" s="9">
        <v>1</v>
      </c>
      <c r="AG91" s="9">
        <v>0</v>
      </c>
      <c r="AH91" s="9">
        <v>1</v>
      </c>
      <c r="AI91" s="9">
        <v>1</v>
      </c>
      <c r="AJ91" s="9">
        <v>1</v>
      </c>
      <c r="AK91" s="9">
        <v>0</v>
      </c>
      <c r="AL91" s="9">
        <v>1</v>
      </c>
      <c r="AM91" s="9">
        <v>1</v>
      </c>
      <c r="AN91" s="9">
        <v>0</v>
      </c>
      <c r="AO91" s="9">
        <v>1</v>
      </c>
      <c r="AP91" s="9">
        <v>1</v>
      </c>
      <c r="AQ91" s="9">
        <v>0</v>
      </c>
      <c r="AR91" s="9">
        <v>1</v>
      </c>
      <c r="AS91" s="9">
        <v>1</v>
      </c>
      <c r="AT91" s="9">
        <v>0</v>
      </c>
      <c r="AU91" s="9">
        <v>1</v>
      </c>
      <c r="AV91" s="9">
        <v>1</v>
      </c>
      <c r="AW91" s="9">
        <v>1</v>
      </c>
      <c r="AX91" s="9">
        <v>1</v>
      </c>
      <c r="AY91" s="9">
        <v>0</v>
      </c>
      <c r="AZ91" s="9">
        <v>0</v>
      </c>
      <c r="BA91" s="9">
        <v>1</v>
      </c>
      <c r="BB91" s="9">
        <v>1</v>
      </c>
      <c r="BC91">
        <f t="shared" si="7"/>
        <v>27</v>
      </c>
      <c r="BD91">
        <f t="shared" si="8"/>
        <v>8</v>
      </c>
      <c r="BE91">
        <f t="shared" si="9"/>
        <v>5</v>
      </c>
      <c r="BF91">
        <f t="shared" si="10"/>
        <v>40</v>
      </c>
      <c r="BH91" s="20">
        <f t="shared" si="11"/>
        <v>27</v>
      </c>
      <c r="BI91">
        <f t="shared" si="12"/>
        <v>12</v>
      </c>
      <c r="BJ91">
        <f t="shared" si="13"/>
        <v>15</v>
      </c>
    </row>
    <row r="92" spans="1:62" ht="60" x14ac:dyDescent="0.25">
      <c r="A92" s="11" t="s">
        <v>219</v>
      </c>
      <c r="B92" s="11">
        <v>45593419</v>
      </c>
      <c r="C92" s="12" t="s">
        <v>417</v>
      </c>
      <c r="D92" s="12">
        <v>26</v>
      </c>
      <c r="E92" s="12" t="s">
        <v>221</v>
      </c>
      <c r="F92" s="12" t="s">
        <v>222</v>
      </c>
      <c r="G92" s="12" t="s">
        <v>232</v>
      </c>
      <c r="H92" s="12" t="s">
        <v>270</v>
      </c>
      <c r="I92" s="12" t="s">
        <v>270</v>
      </c>
      <c r="J92" s="12" t="s">
        <v>488</v>
      </c>
      <c r="K92" s="10" t="s">
        <v>351</v>
      </c>
      <c r="L92" s="12" t="s">
        <v>226</v>
      </c>
      <c r="M92" s="12" t="s">
        <v>227</v>
      </c>
      <c r="N92" s="12" t="s">
        <v>418</v>
      </c>
      <c r="O92" s="11">
        <v>1</v>
      </c>
      <c r="P92" s="11">
        <v>0</v>
      </c>
      <c r="Q92" s="11">
        <v>1</v>
      </c>
      <c r="R92" s="11">
        <v>1</v>
      </c>
      <c r="S92" s="11">
        <v>1</v>
      </c>
      <c r="T92" s="11">
        <v>1</v>
      </c>
      <c r="U92" s="11">
        <v>0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0</v>
      </c>
      <c r="AC92" s="11">
        <v>1</v>
      </c>
      <c r="AD92" s="11">
        <v>1</v>
      </c>
      <c r="AE92" s="11">
        <v>0</v>
      </c>
      <c r="AF92" s="11">
        <v>1</v>
      </c>
      <c r="AG92" s="11">
        <v>1</v>
      </c>
      <c r="AH92" s="11">
        <v>0</v>
      </c>
      <c r="AI92" s="11">
        <v>0</v>
      </c>
      <c r="AJ92" s="11">
        <v>1</v>
      </c>
      <c r="AK92" s="11">
        <v>0</v>
      </c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>
        <f t="shared" si="7"/>
        <v>16</v>
      </c>
      <c r="BD92">
        <f t="shared" si="8"/>
        <v>7</v>
      </c>
      <c r="BE92">
        <f t="shared" si="9"/>
        <v>17</v>
      </c>
      <c r="BF92">
        <f t="shared" si="10"/>
        <v>40</v>
      </c>
      <c r="BH92" s="20">
        <f t="shared" si="11"/>
        <v>16</v>
      </c>
      <c r="BI92">
        <f t="shared" si="12"/>
        <v>8</v>
      </c>
      <c r="BJ92">
        <f t="shared" si="13"/>
        <v>8</v>
      </c>
    </row>
    <row r="93" spans="1:62" ht="60" x14ac:dyDescent="0.25">
      <c r="A93" s="9" t="s">
        <v>219</v>
      </c>
      <c r="B93" s="9">
        <v>1803872124</v>
      </c>
      <c r="C93" s="10" t="s">
        <v>419</v>
      </c>
      <c r="D93" s="10">
        <v>24</v>
      </c>
      <c r="E93" s="10" t="s">
        <v>221</v>
      </c>
      <c r="F93" s="10" t="s">
        <v>231</v>
      </c>
      <c r="G93" s="10" t="s">
        <v>223</v>
      </c>
      <c r="H93" s="10" t="s">
        <v>262</v>
      </c>
      <c r="I93" s="10" t="s">
        <v>263</v>
      </c>
      <c r="J93" s="10" t="s">
        <v>488</v>
      </c>
      <c r="K93" s="10" t="s">
        <v>351</v>
      </c>
      <c r="L93" s="10" t="s">
        <v>226</v>
      </c>
      <c r="M93" s="10" t="s">
        <v>227</v>
      </c>
      <c r="N93" s="10" t="s">
        <v>420</v>
      </c>
      <c r="O93" s="9">
        <v>0</v>
      </c>
      <c r="P93" s="9">
        <v>1</v>
      </c>
      <c r="Q93" s="9">
        <v>1</v>
      </c>
      <c r="R93" s="9">
        <v>1</v>
      </c>
      <c r="S93" s="9">
        <v>1</v>
      </c>
      <c r="T93" s="9">
        <v>1</v>
      </c>
      <c r="U93" s="9">
        <v>1</v>
      </c>
      <c r="V93" s="9">
        <v>0</v>
      </c>
      <c r="W93" s="9"/>
      <c r="X93" s="9">
        <v>1</v>
      </c>
      <c r="Y93" s="9">
        <v>1</v>
      </c>
      <c r="Z93" s="9">
        <v>1</v>
      </c>
      <c r="AA93" s="9"/>
      <c r="AB93" s="9"/>
      <c r="AC93" s="9">
        <v>0</v>
      </c>
      <c r="AD93" s="9">
        <v>1</v>
      </c>
      <c r="AE93" s="9">
        <v>0</v>
      </c>
      <c r="AF93" s="9">
        <v>1</v>
      </c>
      <c r="AG93" s="9">
        <v>1</v>
      </c>
      <c r="AH93" s="9"/>
      <c r="AI93" s="9">
        <v>0</v>
      </c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>
        <f t="shared" si="7"/>
        <v>12</v>
      </c>
      <c r="BD93">
        <f t="shared" si="8"/>
        <v>5</v>
      </c>
      <c r="BE93">
        <f t="shared" si="9"/>
        <v>23</v>
      </c>
      <c r="BF93">
        <f t="shared" si="10"/>
        <v>40</v>
      </c>
      <c r="BH93" s="20">
        <f t="shared" si="11"/>
        <v>12</v>
      </c>
      <c r="BI93">
        <f t="shared" si="12"/>
        <v>5</v>
      </c>
      <c r="BJ93">
        <f t="shared" si="13"/>
        <v>7</v>
      </c>
    </row>
    <row r="94" spans="1:62" ht="60" x14ac:dyDescent="0.25">
      <c r="A94" s="11" t="s">
        <v>219</v>
      </c>
      <c r="B94" s="11">
        <v>44582617</v>
      </c>
      <c r="C94" s="12" t="s">
        <v>421</v>
      </c>
      <c r="D94" s="12">
        <v>28</v>
      </c>
      <c r="E94" s="12" t="s">
        <v>221</v>
      </c>
      <c r="F94" s="12" t="s">
        <v>222</v>
      </c>
      <c r="G94" s="12" t="s">
        <v>232</v>
      </c>
      <c r="H94" s="12" t="s">
        <v>233</v>
      </c>
      <c r="I94" s="12" t="s">
        <v>234</v>
      </c>
      <c r="J94" s="12" t="s">
        <v>489</v>
      </c>
      <c r="K94" s="12" t="s">
        <v>491</v>
      </c>
      <c r="L94" s="12" t="s">
        <v>226</v>
      </c>
      <c r="M94" s="12" t="s">
        <v>227</v>
      </c>
      <c r="N94" s="12" t="s">
        <v>422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0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/>
      <c r="AD94" s="11"/>
      <c r="AE94" s="11">
        <v>0</v>
      </c>
      <c r="AF94" s="11">
        <v>1</v>
      </c>
      <c r="AG94" s="11">
        <v>0</v>
      </c>
      <c r="AH94" s="11">
        <v>1</v>
      </c>
      <c r="AI94" s="11">
        <v>1</v>
      </c>
      <c r="AJ94" s="11">
        <v>1</v>
      </c>
      <c r="AK94" s="11">
        <v>0</v>
      </c>
      <c r="AL94" s="11">
        <v>1</v>
      </c>
      <c r="AM94" s="11">
        <v>1</v>
      </c>
      <c r="AN94" s="11">
        <v>0</v>
      </c>
      <c r="AO94" s="11">
        <v>1</v>
      </c>
      <c r="AP94" s="11">
        <v>1</v>
      </c>
      <c r="AQ94" s="11">
        <v>1</v>
      </c>
      <c r="AR94" s="11">
        <v>1</v>
      </c>
      <c r="AS94" s="11">
        <v>0</v>
      </c>
      <c r="AT94" s="11">
        <v>0</v>
      </c>
      <c r="AU94" s="11">
        <v>1</v>
      </c>
      <c r="AV94" s="11">
        <v>0</v>
      </c>
      <c r="AW94" s="11">
        <v>1</v>
      </c>
      <c r="AX94" s="11">
        <v>1</v>
      </c>
      <c r="AY94" s="11">
        <v>0</v>
      </c>
      <c r="AZ94" s="11"/>
      <c r="BA94" s="11"/>
      <c r="BB94" s="11"/>
      <c r="BC94">
        <f t="shared" si="7"/>
        <v>26</v>
      </c>
      <c r="BD94">
        <f t="shared" si="8"/>
        <v>9</v>
      </c>
      <c r="BE94">
        <f t="shared" si="9"/>
        <v>5</v>
      </c>
      <c r="BF94">
        <f t="shared" si="10"/>
        <v>40</v>
      </c>
      <c r="BH94" s="20">
        <f t="shared" si="11"/>
        <v>26</v>
      </c>
      <c r="BI94">
        <f t="shared" si="12"/>
        <v>12</v>
      </c>
      <c r="BJ94">
        <f t="shared" si="13"/>
        <v>14</v>
      </c>
    </row>
    <row r="95" spans="1:62" ht="60" x14ac:dyDescent="0.25">
      <c r="A95" s="11" t="s">
        <v>219</v>
      </c>
      <c r="B95" s="11">
        <v>42776510</v>
      </c>
      <c r="C95" s="12" t="s">
        <v>423</v>
      </c>
      <c r="D95" s="12">
        <v>30</v>
      </c>
      <c r="E95" s="12" t="s">
        <v>221</v>
      </c>
      <c r="F95" s="12" t="s">
        <v>275</v>
      </c>
      <c r="G95" s="12" t="s">
        <v>232</v>
      </c>
      <c r="H95" s="12" t="s">
        <v>233</v>
      </c>
      <c r="I95" s="12" t="s">
        <v>234</v>
      </c>
      <c r="J95" s="12" t="s">
        <v>489</v>
      </c>
      <c r="K95" s="12" t="s">
        <v>256</v>
      </c>
      <c r="L95" s="12" t="s">
        <v>226</v>
      </c>
      <c r="M95" s="12" t="s">
        <v>227</v>
      </c>
      <c r="N95" s="12" t="s">
        <v>424</v>
      </c>
      <c r="O95" s="11">
        <v>0</v>
      </c>
      <c r="P95" s="11">
        <v>0</v>
      </c>
      <c r="Q95" s="11">
        <v>0</v>
      </c>
      <c r="R95" s="11">
        <v>1</v>
      </c>
      <c r="S95" s="11"/>
      <c r="T95" s="11">
        <v>1</v>
      </c>
      <c r="U95" s="11">
        <v>0</v>
      </c>
      <c r="V95" s="11">
        <v>1</v>
      </c>
      <c r="W95" s="11">
        <v>1</v>
      </c>
      <c r="X95" s="11">
        <v>1</v>
      </c>
      <c r="Y95" s="11"/>
      <c r="Z95" s="11"/>
      <c r="AA95" s="11"/>
      <c r="AB95" s="11">
        <v>1</v>
      </c>
      <c r="AC95" s="11">
        <v>1</v>
      </c>
      <c r="AD95" s="11">
        <v>1</v>
      </c>
      <c r="AE95" s="11"/>
      <c r="AF95" s="11">
        <v>0</v>
      </c>
      <c r="AG95" s="11">
        <v>0</v>
      </c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>
        <f t="shared" si="7"/>
        <v>8</v>
      </c>
      <c r="BD95">
        <f t="shared" si="8"/>
        <v>6</v>
      </c>
      <c r="BE95">
        <f t="shared" si="9"/>
        <v>26</v>
      </c>
      <c r="BF95">
        <f t="shared" si="10"/>
        <v>40</v>
      </c>
      <c r="BH95" s="20">
        <f t="shared" si="11"/>
        <v>8</v>
      </c>
      <c r="BI95">
        <f t="shared" si="12"/>
        <v>2</v>
      </c>
      <c r="BJ95">
        <f t="shared" si="13"/>
        <v>6</v>
      </c>
    </row>
    <row r="96" spans="1:62" ht="75" x14ac:dyDescent="0.25">
      <c r="A96" s="9" t="s">
        <v>219</v>
      </c>
      <c r="B96" s="9">
        <v>45899564</v>
      </c>
      <c r="C96" s="10" t="s">
        <v>425</v>
      </c>
      <c r="D96" s="10">
        <v>26</v>
      </c>
      <c r="E96" s="10" t="s">
        <v>221</v>
      </c>
      <c r="F96" s="10" t="s">
        <v>222</v>
      </c>
      <c r="G96" s="10" t="s">
        <v>232</v>
      </c>
      <c r="H96" s="10" t="s">
        <v>233</v>
      </c>
      <c r="I96" s="10" t="s">
        <v>234</v>
      </c>
      <c r="J96" s="12" t="s">
        <v>489</v>
      </c>
      <c r="K96" s="12" t="s">
        <v>256</v>
      </c>
      <c r="L96" s="10" t="s">
        <v>226</v>
      </c>
      <c r="M96" s="10" t="s">
        <v>227</v>
      </c>
      <c r="N96" s="10" t="s">
        <v>426</v>
      </c>
      <c r="O96" s="9">
        <v>0</v>
      </c>
      <c r="P96" s="9">
        <v>1</v>
      </c>
      <c r="Q96" s="9">
        <v>1</v>
      </c>
      <c r="R96" s="9">
        <v>1</v>
      </c>
      <c r="S96" s="9">
        <v>1</v>
      </c>
      <c r="T96" s="9">
        <v>0</v>
      </c>
      <c r="U96" s="9">
        <v>1</v>
      </c>
      <c r="V96" s="9">
        <v>0</v>
      </c>
      <c r="W96" s="9">
        <v>0</v>
      </c>
      <c r="X96" s="9">
        <v>1</v>
      </c>
      <c r="Y96" s="9">
        <v>0</v>
      </c>
      <c r="Z96" s="9">
        <v>1</v>
      </c>
      <c r="AA96" s="9">
        <v>1</v>
      </c>
      <c r="AB96" s="9">
        <v>1</v>
      </c>
      <c r="AC96" s="9">
        <v>1</v>
      </c>
      <c r="AD96" s="9">
        <v>1</v>
      </c>
      <c r="AE96" s="9">
        <v>0</v>
      </c>
      <c r="AF96" s="9">
        <v>1</v>
      </c>
      <c r="AG96" s="9">
        <v>1</v>
      </c>
      <c r="AH96" s="9">
        <v>1</v>
      </c>
      <c r="AI96" s="9">
        <v>0</v>
      </c>
      <c r="AJ96" s="9">
        <v>1</v>
      </c>
      <c r="AK96" s="9">
        <v>1</v>
      </c>
      <c r="AL96" s="9">
        <v>1</v>
      </c>
      <c r="AM96" s="9">
        <v>1</v>
      </c>
      <c r="AN96" s="9">
        <v>0</v>
      </c>
      <c r="AO96" s="9">
        <v>1</v>
      </c>
      <c r="AP96" s="9">
        <v>1</v>
      </c>
      <c r="AQ96" s="9">
        <v>1</v>
      </c>
      <c r="AR96" s="9">
        <v>1</v>
      </c>
      <c r="AS96" s="9">
        <v>0</v>
      </c>
      <c r="AT96" s="9">
        <v>0</v>
      </c>
      <c r="AU96" s="9">
        <v>1</v>
      </c>
      <c r="AV96" s="9">
        <v>1</v>
      </c>
      <c r="AW96" s="9">
        <v>1</v>
      </c>
      <c r="AX96" s="9">
        <v>0</v>
      </c>
      <c r="AY96" s="9">
        <v>0</v>
      </c>
      <c r="AZ96" s="9">
        <v>1</v>
      </c>
      <c r="BA96" s="9">
        <v>0</v>
      </c>
      <c r="BB96" s="9">
        <v>0</v>
      </c>
      <c r="BC96">
        <f t="shared" si="7"/>
        <v>26</v>
      </c>
      <c r="BD96">
        <f t="shared" si="8"/>
        <v>14</v>
      </c>
      <c r="BE96">
        <f t="shared" si="9"/>
        <v>0</v>
      </c>
      <c r="BF96">
        <f t="shared" si="10"/>
        <v>40</v>
      </c>
      <c r="BH96" s="20">
        <f t="shared" si="11"/>
        <v>26</v>
      </c>
      <c r="BI96">
        <f t="shared" si="12"/>
        <v>12</v>
      </c>
      <c r="BJ96">
        <f t="shared" si="13"/>
        <v>14</v>
      </c>
    </row>
    <row r="97" spans="1:62" ht="60" x14ac:dyDescent="0.25">
      <c r="A97" s="9" t="s">
        <v>219</v>
      </c>
      <c r="B97" s="9">
        <v>44776184</v>
      </c>
      <c r="C97" s="10" t="s">
        <v>427</v>
      </c>
      <c r="D97" s="10">
        <v>28</v>
      </c>
      <c r="E97" s="10" t="s">
        <v>221</v>
      </c>
      <c r="F97" s="10" t="s">
        <v>222</v>
      </c>
      <c r="G97" s="10" t="s">
        <v>232</v>
      </c>
      <c r="H97" s="10" t="s">
        <v>290</v>
      </c>
      <c r="I97" s="10" t="s">
        <v>290</v>
      </c>
      <c r="J97" s="12" t="s">
        <v>489</v>
      </c>
      <c r="K97" s="12" t="s">
        <v>491</v>
      </c>
      <c r="L97" s="10" t="s">
        <v>226</v>
      </c>
      <c r="M97" s="10" t="s">
        <v>227</v>
      </c>
      <c r="N97" s="10" t="s">
        <v>428</v>
      </c>
      <c r="O97" s="9">
        <v>1</v>
      </c>
      <c r="P97" s="9">
        <v>1</v>
      </c>
      <c r="Q97" s="9">
        <v>0</v>
      </c>
      <c r="R97" s="9">
        <v>1</v>
      </c>
      <c r="S97" s="9">
        <v>1</v>
      </c>
      <c r="T97" s="9">
        <v>0</v>
      </c>
      <c r="U97" s="9">
        <v>0</v>
      </c>
      <c r="V97" s="9">
        <v>1</v>
      </c>
      <c r="W97" s="9">
        <v>1</v>
      </c>
      <c r="X97" s="9">
        <v>1</v>
      </c>
      <c r="Y97" s="9">
        <v>1</v>
      </c>
      <c r="Z97" s="9">
        <v>0</v>
      </c>
      <c r="AA97" s="9">
        <v>0</v>
      </c>
      <c r="AB97" s="9">
        <v>0</v>
      </c>
      <c r="AC97" s="9">
        <v>1</v>
      </c>
      <c r="AD97" s="9">
        <v>1</v>
      </c>
      <c r="AE97" s="9">
        <v>0</v>
      </c>
      <c r="AF97" s="9"/>
      <c r="AG97" s="9">
        <v>0</v>
      </c>
      <c r="AH97" s="9">
        <v>1</v>
      </c>
      <c r="AI97" s="9">
        <v>0</v>
      </c>
      <c r="AJ97" s="9">
        <v>0</v>
      </c>
      <c r="AK97" s="9">
        <v>1</v>
      </c>
      <c r="AL97" s="9">
        <v>0</v>
      </c>
      <c r="AM97" s="9"/>
      <c r="AN97" s="9">
        <v>0</v>
      </c>
      <c r="AO97" s="9">
        <v>1</v>
      </c>
      <c r="AP97" s="9">
        <v>1</v>
      </c>
      <c r="AQ97" s="9"/>
      <c r="AR97" s="9">
        <v>1</v>
      </c>
      <c r="AS97" s="9"/>
      <c r="AT97" s="9">
        <v>0</v>
      </c>
      <c r="AU97" s="9">
        <v>1</v>
      </c>
      <c r="AV97" s="9"/>
      <c r="AW97" s="9">
        <v>1</v>
      </c>
      <c r="AX97" s="9">
        <v>1</v>
      </c>
      <c r="AY97" s="9"/>
      <c r="AZ97" s="9"/>
      <c r="BA97" s="9"/>
      <c r="BB97" s="9"/>
      <c r="BC97">
        <f t="shared" si="7"/>
        <v>18</v>
      </c>
      <c r="BD97">
        <f t="shared" si="8"/>
        <v>13</v>
      </c>
      <c r="BE97">
        <f t="shared" si="9"/>
        <v>9</v>
      </c>
      <c r="BF97">
        <f t="shared" si="10"/>
        <v>40</v>
      </c>
      <c r="BH97" s="20">
        <f t="shared" si="11"/>
        <v>18</v>
      </c>
      <c r="BI97">
        <f t="shared" si="12"/>
        <v>9</v>
      </c>
      <c r="BJ97">
        <f t="shared" si="13"/>
        <v>9</v>
      </c>
    </row>
    <row r="98" spans="1:62" ht="60" x14ac:dyDescent="0.25">
      <c r="A98" s="11" t="s">
        <v>219</v>
      </c>
      <c r="B98" s="11">
        <v>603561663</v>
      </c>
      <c r="C98" s="12" t="s">
        <v>429</v>
      </c>
      <c r="D98" s="12">
        <v>25</v>
      </c>
      <c r="E98" s="12" t="s">
        <v>221</v>
      </c>
      <c r="F98" s="12" t="s">
        <v>231</v>
      </c>
      <c r="G98" s="12" t="s">
        <v>223</v>
      </c>
      <c r="H98" s="12" t="s">
        <v>250</v>
      </c>
      <c r="I98" s="12" t="s">
        <v>251</v>
      </c>
      <c r="J98" s="10" t="s">
        <v>488</v>
      </c>
      <c r="K98" s="12" t="s">
        <v>256</v>
      </c>
      <c r="L98" s="12" t="s">
        <v>226</v>
      </c>
      <c r="M98" s="12" t="s">
        <v>227</v>
      </c>
      <c r="N98" s="12" t="s">
        <v>430</v>
      </c>
      <c r="O98" s="11">
        <v>0</v>
      </c>
      <c r="P98" s="11">
        <v>1</v>
      </c>
      <c r="Q98" s="11">
        <v>0</v>
      </c>
      <c r="R98" s="11">
        <v>1</v>
      </c>
      <c r="S98" s="11">
        <v>1</v>
      </c>
      <c r="T98" s="11">
        <v>0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>
        <v>1</v>
      </c>
      <c r="AE98" s="11">
        <v>1</v>
      </c>
      <c r="AF98" s="11">
        <v>0</v>
      </c>
      <c r="AG98" s="11">
        <v>0</v>
      </c>
      <c r="AH98" s="11">
        <v>1</v>
      </c>
      <c r="AI98" s="11">
        <v>1</v>
      </c>
      <c r="AJ98" s="11">
        <v>1</v>
      </c>
      <c r="AK98" s="11">
        <v>1</v>
      </c>
      <c r="AL98" s="11">
        <v>1</v>
      </c>
      <c r="AM98" s="11">
        <v>1</v>
      </c>
      <c r="AN98" s="11">
        <v>0</v>
      </c>
      <c r="AO98" s="11">
        <v>1</v>
      </c>
      <c r="AP98" s="11">
        <v>1</v>
      </c>
      <c r="AQ98" s="11">
        <v>1</v>
      </c>
      <c r="AR98" s="11">
        <v>1</v>
      </c>
      <c r="AS98" s="11">
        <v>0</v>
      </c>
      <c r="AT98" s="11">
        <v>1</v>
      </c>
      <c r="AU98" s="11">
        <v>0</v>
      </c>
      <c r="AV98" s="11">
        <v>0</v>
      </c>
      <c r="AW98" s="11">
        <v>1</v>
      </c>
      <c r="AX98" s="11">
        <v>1</v>
      </c>
      <c r="AY98" s="11">
        <v>0</v>
      </c>
      <c r="AZ98" s="11">
        <v>1</v>
      </c>
      <c r="BA98" s="11"/>
      <c r="BB98" s="11">
        <v>0</v>
      </c>
      <c r="BC98">
        <f t="shared" si="7"/>
        <v>28</v>
      </c>
      <c r="BD98">
        <f t="shared" si="8"/>
        <v>11</v>
      </c>
      <c r="BE98">
        <f t="shared" si="9"/>
        <v>1</v>
      </c>
      <c r="BF98">
        <f t="shared" si="10"/>
        <v>40</v>
      </c>
      <c r="BH98" s="20">
        <f t="shared" si="11"/>
        <v>28</v>
      </c>
      <c r="BI98">
        <f t="shared" si="12"/>
        <v>13</v>
      </c>
      <c r="BJ98">
        <f t="shared" si="13"/>
        <v>15</v>
      </c>
    </row>
    <row r="99" spans="1:62" ht="60" x14ac:dyDescent="0.25">
      <c r="A99" s="9" t="s">
        <v>219</v>
      </c>
      <c r="B99" s="9">
        <v>45492723</v>
      </c>
      <c r="C99" s="10" t="s">
        <v>431</v>
      </c>
      <c r="D99" s="10">
        <v>27</v>
      </c>
      <c r="E99" s="10" t="s">
        <v>230</v>
      </c>
      <c r="F99" s="10" t="s">
        <v>222</v>
      </c>
      <c r="G99" s="10" t="s">
        <v>232</v>
      </c>
      <c r="H99" s="10" t="s">
        <v>233</v>
      </c>
      <c r="I99" s="10" t="s">
        <v>234</v>
      </c>
      <c r="J99" s="12" t="s">
        <v>489</v>
      </c>
      <c r="K99" s="12" t="s">
        <v>491</v>
      </c>
      <c r="L99" s="10" t="s">
        <v>226</v>
      </c>
      <c r="M99" s="10" t="s">
        <v>227</v>
      </c>
      <c r="N99" s="10" t="s">
        <v>432</v>
      </c>
      <c r="O99" s="9">
        <v>1</v>
      </c>
      <c r="P99" s="9">
        <v>1</v>
      </c>
      <c r="Q99" s="9">
        <v>0</v>
      </c>
      <c r="R99" s="9">
        <v>0</v>
      </c>
      <c r="S99" s="9">
        <v>1</v>
      </c>
      <c r="T99" s="9">
        <v>1</v>
      </c>
      <c r="U99" s="9">
        <v>1</v>
      </c>
      <c r="V99" s="9">
        <v>1</v>
      </c>
      <c r="W99" s="9">
        <v>1</v>
      </c>
      <c r="X99" s="9">
        <v>1</v>
      </c>
      <c r="Y99" s="9">
        <v>1</v>
      </c>
      <c r="Z99" s="9">
        <v>1</v>
      </c>
      <c r="AA99" s="9">
        <v>1</v>
      </c>
      <c r="AB99" s="9">
        <v>0</v>
      </c>
      <c r="AC99" s="9">
        <v>0</v>
      </c>
      <c r="AD99" s="9">
        <v>1</v>
      </c>
      <c r="AE99" s="9">
        <v>1</v>
      </c>
      <c r="AF99" s="9">
        <v>0</v>
      </c>
      <c r="AG99" s="9">
        <v>0</v>
      </c>
      <c r="AH99" s="9">
        <v>1</v>
      </c>
      <c r="AI99" s="9">
        <v>1</v>
      </c>
      <c r="AJ99" s="9">
        <v>1</v>
      </c>
      <c r="AK99" s="9">
        <v>0</v>
      </c>
      <c r="AL99" s="9">
        <v>1</v>
      </c>
      <c r="AM99" s="9">
        <v>1</v>
      </c>
      <c r="AN99" s="9">
        <v>0</v>
      </c>
      <c r="AO99" s="9">
        <v>1</v>
      </c>
      <c r="AP99" s="9">
        <v>1</v>
      </c>
      <c r="AQ99" s="9">
        <v>1</v>
      </c>
      <c r="AR99" s="9">
        <v>1</v>
      </c>
      <c r="AS99" s="9">
        <v>1</v>
      </c>
      <c r="AT99" s="9">
        <v>0</v>
      </c>
      <c r="AU99" s="9">
        <v>1</v>
      </c>
      <c r="AV99" s="9">
        <v>1</v>
      </c>
      <c r="AW99" s="9">
        <v>1</v>
      </c>
      <c r="AX99" s="9">
        <v>1</v>
      </c>
      <c r="AY99" s="9">
        <v>0</v>
      </c>
      <c r="AZ99" s="9">
        <v>0</v>
      </c>
      <c r="BA99" s="9">
        <v>1</v>
      </c>
      <c r="BB99" s="9">
        <v>0</v>
      </c>
      <c r="BC99">
        <f t="shared" si="7"/>
        <v>28</v>
      </c>
      <c r="BD99">
        <f t="shared" si="8"/>
        <v>12</v>
      </c>
      <c r="BE99">
        <f t="shared" si="9"/>
        <v>0</v>
      </c>
      <c r="BF99">
        <f t="shared" si="10"/>
        <v>40</v>
      </c>
      <c r="BH99" s="20">
        <f t="shared" si="11"/>
        <v>28</v>
      </c>
      <c r="BI99">
        <f t="shared" si="12"/>
        <v>15</v>
      </c>
      <c r="BJ99">
        <f t="shared" si="13"/>
        <v>13</v>
      </c>
    </row>
    <row r="100" spans="1:62" ht="60" x14ac:dyDescent="0.25">
      <c r="A100" s="11" t="s">
        <v>219</v>
      </c>
      <c r="B100" s="11">
        <v>44855735</v>
      </c>
      <c r="C100" s="12" t="s">
        <v>433</v>
      </c>
      <c r="D100" s="12">
        <v>28</v>
      </c>
      <c r="E100" s="12" t="s">
        <v>221</v>
      </c>
      <c r="F100" s="12" t="s">
        <v>275</v>
      </c>
      <c r="G100" s="12" t="s">
        <v>232</v>
      </c>
      <c r="H100" s="12" t="s">
        <v>294</v>
      </c>
      <c r="I100" s="12" t="s">
        <v>294</v>
      </c>
      <c r="J100" s="12" t="s">
        <v>489</v>
      </c>
      <c r="K100" s="12" t="s">
        <v>491</v>
      </c>
      <c r="L100" s="12" t="s">
        <v>226</v>
      </c>
      <c r="M100" s="12" t="s">
        <v>227</v>
      </c>
      <c r="N100" s="12" t="s">
        <v>434</v>
      </c>
      <c r="O100" s="11">
        <v>0</v>
      </c>
      <c r="P100" s="11">
        <v>0</v>
      </c>
      <c r="Q100" s="11">
        <v>0</v>
      </c>
      <c r="R100" s="11">
        <v>1</v>
      </c>
      <c r="S100" s="11">
        <v>1</v>
      </c>
      <c r="T100" s="11">
        <v>0</v>
      </c>
      <c r="U100" s="11">
        <v>0</v>
      </c>
      <c r="V100" s="11">
        <v>0</v>
      </c>
      <c r="W100" s="11">
        <v>1</v>
      </c>
      <c r="X100" s="11">
        <v>0</v>
      </c>
      <c r="Y100" s="11">
        <v>0</v>
      </c>
      <c r="Z100" s="11">
        <v>1</v>
      </c>
      <c r="AA100" s="11">
        <v>1</v>
      </c>
      <c r="AB100" s="11">
        <v>1</v>
      </c>
      <c r="AC100" s="11">
        <v>0</v>
      </c>
      <c r="AD100" s="11">
        <v>1</v>
      </c>
      <c r="AE100" s="11">
        <v>0</v>
      </c>
      <c r="AF100" s="11">
        <v>0</v>
      </c>
      <c r="AG100" s="11">
        <v>0</v>
      </c>
      <c r="AH100" s="11">
        <v>1</v>
      </c>
      <c r="AI100" s="11">
        <v>1</v>
      </c>
      <c r="AJ100" s="11">
        <v>0</v>
      </c>
      <c r="AK100" s="11">
        <v>0</v>
      </c>
      <c r="AL100" s="11">
        <v>1</v>
      </c>
      <c r="AM100" s="11">
        <v>0</v>
      </c>
      <c r="AN100" s="11">
        <v>1</v>
      </c>
      <c r="AO100" s="11">
        <v>0</v>
      </c>
      <c r="AP100" s="11">
        <v>1</v>
      </c>
      <c r="AQ100" s="11">
        <v>0</v>
      </c>
      <c r="AR100" s="11">
        <v>1</v>
      </c>
      <c r="AS100" s="11">
        <v>1</v>
      </c>
      <c r="AT100" s="11">
        <v>0</v>
      </c>
      <c r="AU100" s="11">
        <v>1</v>
      </c>
      <c r="AV100" s="11">
        <v>0</v>
      </c>
      <c r="AW100" s="11">
        <v>1</v>
      </c>
      <c r="AX100" s="11">
        <v>0</v>
      </c>
      <c r="AY100" s="11">
        <v>0</v>
      </c>
      <c r="AZ100" s="11"/>
      <c r="BA100" s="11">
        <v>0</v>
      </c>
      <c r="BB100" s="11">
        <v>1</v>
      </c>
      <c r="BC100">
        <f t="shared" si="7"/>
        <v>17</v>
      </c>
      <c r="BD100">
        <f t="shared" si="8"/>
        <v>22</v>
      </c>
      <c r="BE100">
        <f t="shared" si="9"/>
        <v>1</v>
      </c>
      <c r="BF100">
        <f t="shared" si="10"/>
        <v>40</v>
      </c>
      <c r="BH100" s="20">
        <f t="shared" si="11"/>
        <v>17</v>
      </c>
      <c r="BI100">
        <f t="shared" si="12"/>
        <v>7</v>
      </c>
      <c r="BJ100">
        <f t="shared" si="13"/>
        <v>10</v>
      </c>
    </row>
    <row r="101" spans="1:62" ht="75" x14ac:dyDescent="0.25">
      <c r="A101" s="9" t="s">
        <v>219</v>
      </c>
      <c r="B101" s="9">
        <v>925591802</v>
      </c>
      <c r="C101" s="10" t="s">
        <v>435</v>
      </c>
      <c r="D101" s="10">
        <v>29</v>
      </c>
      <c r="E101" s="10" t="s">
        <v>221</v>
      </c>
      <c r="F101" s="10" t="s">
        <v>222</v>
      </c>
      <c r="G101" s="10" t="s">
        <v>223</v>
      </c>
      <c r="H101" s="10" t="s">
        <v>286</v>
      </c>
      <c r="I101" s="10" t="s">
        <v>287</v>
      </c>
      <c r="J101" s="12" t="s">
        <v>489</v>
      </c>
      <c r="K101" s="12" t="s">
        <v>256</v>
      </c>
      <c r="L101" s="10" t="s">
        <v>226</v>
      </c>
      <c r="M101" s="10" t="s">
        <v>227</v>
      </c>
      <c r="N101" s="10" t="s">
        <v>436</v>
      </c>
      <c r="O101" s="9">
        <v>1</v>
      </c>
      <c r="P101" s="9">
        <v>1</v>
      </c>
      <c r="Q101" s="9">
        <v>0</v>
      </c>
      <c r="R101" s="9">
        <v>1</v>
      </c>
      <c r="S101" s="9">
        <v>1</v>
      </c>
      <c r="T101" s="9">
        <v>1</v>
      </c>
      <c r="U101" s="9">
        <v>0</v>
      </c>
      <c r="V101" s="9">
        <v>1</v>
      </c>
      <c r="W101" s="9">
        <v>1</v>
      </c>
      <c r="X101" s="9">
        <v>1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1</v>
      </c>
      <c r="AE101" s="9">
        <v>0</v>
      </c>
      <c r="AF101" s="9">
        <v>0</v>
      </c>
      <c r="AG101" s="9">
        <v>0</v>
      </c>
      <c r="AH101" s="9">
        <v>1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>
        <f t="shared" si="7"/>
        <v>10</v>
      </c>
      <c r="BD101">
        <f t="shared" si="8"/>
        <v>17</v>
      </c>
      <c r="BE101">
        <f t="shared" si="9"/>
        <v>13</v>
      </c>
      <c r="BF101">
        <f t="shared" si="10"/>
        <v>40</v>
      </c>
      <c r="BH101" s="20">
        <f t="shared" si="11"/>
        <v>10</v>
      </c>
      <c r="BI101">
        <f t="shared" si="12"/>
        <v>3</v>
      </c>
      <c r="BJ101">
        <f t="shared" si="13"/>
        <v>7</v>
      </c>
    </row>
    <row r="102" spans="1:62" ht="90" x14ac:dyDescent="0.25">
      <c r="A102" s="11" t="s">
        <v>219</v>
      </c>
      <c r="B102" s="11">
        <v>1724727555</v>
      </c>
      <c r="C102" s="12" t="s">
        <v>437</v>
      </c>
      <c r="D102" s="12">
        <v>19</v>
      </c>
      <c r="E102" s="12" t="s">
        <v>230</v>
      </c>
      <c r="F102" s="12" t="s">
        <v>222</v>
      </c>
      <c r="G102" s="12" t="s">
        <v>223</v>
      </c>
      <c r="H102" s="12" t="s">
        <v>224</v>
      </c>
      <c r="I102" s="12" t="s">
        <v>225</v>
      </c>
      <c r="J102" s="10" t="s">
        <v>488</v>
      </c>
      <c r="K102" s="10" t="s">
        <v>351</v>
      </c>
      <c r="L102" s="12" t="s">
        <v>226</v>
      </c>
      <c r="M102" s="12" t="s">
        <v>227</v>
      </c>
      <c r="N102" s="12" t="s">
        <v>438</v>
      </c>
      <c r="O102" s="11">
        <v>0</v>
      </c>
      <c r="P102" s="11">
        <v>1</v>
      </c>
      <c r="Q102" s="11">
        <v>1</v>
      </c>
      <c r="R102" s="11">
        <v>1</v>
      </c>
      <c r="S102" s="11">
        <v>1</v>
      </c>
      <c r="T102" s="11">
        <v>0</v>
      </c>
      <c r="U102" s="11">
        <v>1</v>
      </c>
      <c r="V102" s="11">
        <v>0</v>
      </c>
      <c r="W102" s="11">
        <v>1</v>
      </c>
      <c r="X102" s="11">
        <v>0</v>
      </c>
      <c r="Y102" s="11">
        <v>0</v>
      </c>
      <c r="Z102" s="11">
        <v>1</v>
      </c>
      <c r="AA102" s="11">
        <v>1</v>
      </c>
      <c r="AB102" s="11">
        <v>0</v>
      </c>
      <c r="AC102" s="11">
        <v>1</v>
      </c>
      <c r="AD102" s="11">
        <v>1</v>
      </c>
      <c r="AE102" s="11">
        <v>1</v>
      </c>
      <c r="AF102" s="11">
        <v>1</v>
      </c>
      <c r="AG102" s="11">
        <v>0</v>
      </c>
      <c r="AH102" s="11">
        <v>1</v>
      </c>
      <c r="AI102" s="11">
        <v>0</v>
      </c>
      <c r="AJ102" s="11">
        <v>0</v>
      </c>
      <c r="AK102" s="11">
        <v>0</v>
      </c>
      <c r="AL102" s="11">
        <v>1</v>
      </c>
      <c r="AM102" s="11">
        <v>1</v>
      </c>
      <c r="AN102" s="11">
        <v>0</v>
      </c>
      <c r="AO102" s="11">
        <v>1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1</v>
      </c>
      <c r="AX102" s="11">
        <v>1</v>
      </c>
      <c r="AY102" s="11">
        <v>0</v>
      </c>
      <c r="AZ102" s="11">
        <v>0</v>
      </c>
      <c r="BA102" s="11">
        <v>0</v>
      </c>
      <c r="BB102" s="11">
        <v>0</v>
      </c>
      <c r="BC102">
        <f t="shared" si="7"/>
        <v>18</v>
      </c>
      <c r="BD102">
        <f t="shared" si="8"/>
        <v>22</v>
      </c>
      <c r="BE102">
        <f t="shared" si="9"/>
        <v>0</v>
      </c>
      <c r="BF102">
        <f t="shared" si="10"/>
        <v>40</v>
      </c>
      <c r="BH102" s="20">
        <f t="shared" si="11"/>
        <v>18</v>
      </c>
      <c r="BI102">
        <f t="shared" si="12"/>
        <v>10</v>
      </c>
      <c r="BJ102">
        <f t="shared" si="13"/>
        <v>8</v>
      </c>
    </row>
    <row r="103" spans="1:62" ht="60" x14ac:dyDescent="0.25">
      <c r="A103" s="9" t="s">
        <v>219</v>
      </c>
      <c r="B103" s="9">
        <v>47388776</v>
      </c>
      <c r="C103" s="10" t="s">
        <v>439</v>
      </c>
      <c r="D103" s="10">
        <v>24</v>
      </c>
      <c r="E103" s="10" t="s">
        <v>230</v>
      </c>
      <c r="F103" s="10" t="s">
        <v>222</v>
      </c>
      <c r="G103" s="10" t="s">
        <v>232</v>
      </c>
      <c r="H103" s="10" t="s">
        <v>233</v>
      </c>
      <c r="I103" s="10" t="s">
        <v>234</v>
      </c>
      <c r="J103" s="12" t="s">
        <v>489</v>
      </c>
      <c r="K103" s="12" t="s">
        <v>256</v>
      </c>
      <c r="L103" s="10" t="s">
        <v>226</v>
      </c>
      <c r="M103" s="10" t="s">
        <v>227</v>
      </c>
      <c r="N103" s="10" t="s">
        <v>440</v>
      </c>
      <c r="O103" s="9">
        <v>1</v>
      </c>
      <c r="P103" s="9">
        <v>1</v>
      </c>
      <c r="Q103" s="9">
        <v>0</v>
      </c>
      <c r="R103" s="9">
        <v>1</v>
      </c>
      <c r="S103" s="9">
        <v>1</v>
      </c>
      <c r="T103" s="9">
        <v>1</v>
      </c>
      <c r="U103" s="9">
        <v>0</v>
      </c>
      <c r="V103" s="9">
        <v>1</v>
      </c>
      <c r="W103" s="9">
        <v>1</v>
      </c>
      <c r="X103" s="9">
        <v>0</v>
      </c>
      <c r="Y103" s="9">
        <v>1</v>
      </c>
      <c r="Z103" s="9">
        <v>1</v>
      </c>
      <c r="AA103" s="9">
        <v>0</v>
      </c>
      <c r="AB103" s="9">
        <v>0</v>
      </c>
      <c r="AC103" s="9">
        <v>1</v>
      </c>
      <c r="AD103" s="9">
        <v>1</v>
      </c>
      <c r="AE103" s="9">
        <v>1</v>
      </c>
      <c r="AF103" s="9">
        <v>1</v>
      </c>
      <c r="AG103" s="9">
        <v>0</v>
      </c>
      <c r="AH103" s="9">
        <v>1</v>
      </c>
      <c r="AI103" s="9">
        <v>0</v>
      </c>
      <c r="AJ103" s="9">
        <v>1</v>
      </c>
      <c r="AK103" s="9">
        <v>0</v>
      </c>
      <c r="AL103" s="9">
        <v>1</v>
      </c>
      <c r="AM103" s="9">
        <v>1</v>
      </c>
      <c r="AN103" s="9">
        <v>0</v>
      </c>
      <c r="AO103" s="9">
        <v>0</v>
      </c>
      <c r="AP103" s="9">
        <v>1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1</v>
      </c>
      <c r="BA103" s="9"/>
      <c r="BB103" s="9"/>
      <c r="BC103">
        <f t="shared" si="7"/>
        <v>19</v>
      </c>
      <c r="BD103">
        <f t="shared" si="8"/>
        <v>19</v>
      </c>
      <c r="BE103">
        <f t="shared" si="9"/>
        <v>2</v>
      </c>
      <c r="BF103">
        <f t="shared" si="10"/>
        <v>40</v>
      </c>
      <c r="BH103" s="20">
        <f t="shared" si="11"/>
        <v>19</v>
      </c>
      <c r="BI103">
        <f t="shared" si="12"/>
        <v>7</v>
      </c>
      <c r="BJ103">
        <f t="shared" si="13"/>
        <v>12</v>
      </c>
    </row>
    <row r="104" spans="1:62" ht="60" x14ac:dyDescent="0.25">
      <c r="A104" s="11" t="s">
        <v>219</v>
      </c>
      <c r="B104" s="11">
        <v>47096878</v>
      </c>
      <c r="C104" s="12" t="s">
        <v>441</v>
      </c>
      <c r="D104" s="12">
        <v>24</v>
      </c>
      <c r="E104" s="12" t="s">
        <v>230</v>
      </c>
      <c r="F104" s="12" t="s">
        <v>222</v>
      </c>
      <c r="G104" s="12" t="s">
        <v>232</v>
      </c>
      <c r="H104" s="12" t="s">
        <v>259</v>
      </c>
      <c r="I104" s="12" t="s">
        <v>259</v>
      </c>
      <c r="J104" s="12" t="s">
        <v>489</v>
      </c>
      <c r="K104" s="12" t="s">
        <v>256</v>
      </c>
      <c r="L104" s="12" t="s">
        <v>226</v>
      </c>
      <c r="M104" s="12" t="s">
        <v>227</v>
      </c>
      <c r="N104" s="12" t="s">
        <v>442</v>
      </c>
      <c r="O104" s="11">
        <v>0</v>
      </c>
      <c r="P104" s="11">
        <v>0</v>
      </c>
      <c r="Q104" s="11">
        <v>0</v>
      </c>
      <c r="R104" s="11">
        <v>1</v>
      </c>
      <c r="S104" s="11">
        <v>1</v>
      </c>
      <c r="T104" s="11">
        <v>0</v>
      </c>
      <c r="U104" s="11"/>
      <c r="V104" s="11">
        <v>1</v>
      </c>
      <c r="W104" s="11">
        <v>1</v>
      </c>
      <c r="X104" s="11">
        <v>0</v>
      </c>
      <c r="Y104" s="11">
        <v>0</v>
      </c>
      <c r="Z104" s="11">
        <v>1</v>
      </c>
      <c r="AA104" s="11"/>
      <c r="AB104" s="11">
        <v>0</v>
      </c>
      <c r="AC104" s="11">
        <v>0</v>
      </c>
      <c r="AD104" s="11">
        <v>1</v>
      </c>
      <c r="AE104" s="11">
        <v>0</v>
      </c>
      <c r="AF104" s="11">
        <v>1</v>
      </c>
      <c r="AG104" s="11"/>
      <c r="AH104" s="11">
        <v>1</v>
      </c>
      <c r="AI104" s="11">
        <v>1</v>
      </c>
      <c r="AJ104" s="11">
        <v>1</v>
      </c>
      <c r="AK104" s="11">
        <v>0</v>
      </c>
      <c r="AL104" s="11">
        <v>1</v>
      </c>
      <c r="AM104" s="11">
        <v>1</v>
      </c>
      <c r="AN104" s="11">
        <v>0</v>
      </c>
      <c r="AO104" s="11"/>
      <c r="AP104" s="11">
        <v>0</v>
      </c>
      <c r="AQ104" s="11"/>
      <c r="AR104" s="11">
        <v>1</v>
      </c>
      <c r="AS104" s="11"/>
      <c r="AT104" s="11">
        <v>1</v>
      </c>
      <c r="AU104" s="11">
        <v>1</v>
      </c>
      <c r="AV104" s="11"/>
      <c r="AW104" s="11">
        <v>1</v>
      </c>
      <c r="AX104" s="11">
        <v>0</v>
      </c>
      <c r="AY104" s="11">
        <v>0</v>
      </c>
      <c r="AZ104" s="11">
        <v>0</v>
      </c>
      <c r="BA104" s="11"/>
      <c r="BB104" s="11"/>
      <c r="BC104">
        <f t="shared" si="7"/>
        <v>16</v>
      </c>
      <c r="BD104">
        <f t="shared" si="8"/>
        <v>15</v>
      </c>
      <c r="BE104">
        <f t="shared" si="9"/>
        <v>9</v>
      </c>
      <c r="BF104">
        <f t="shared" si="10"/>
        <v>40</v>
      </c>
      <c r="BH104" s="20">
        <f t="shared" si="11"/>
        <v>16</v>
      </c>
      <c r="BI104">
        <f t="shared" si="12"/>
        <v>6</v>
      </c>
      <c r="BJ104">
        <f t="shared" si="13"/>
        <v>10</v>
      </c>
    </row>
    <row r="105" spans="1:62" ht="60" x14ac:dyDescent="0.25">
      <c r="A105" s="11" t="s">
        <v>219</v>
      </c>
      <c r="B105" s="11">
        <v>1803098027</v>
      </c>
      <c r="C105" s="12" t="s">
        <v>443</v>
      </c>
      <c r="D105" s="12">
        <v>37</v>
      </c>
      <c r="E105" s="12" t="s">
        <v>230</v>
      </c>
      <c r="F105" s="12" t="s">
        <v>231</v>
      </c>
      <c r="G105" s="12" t="s">
        <v>223</v>
      </c>
      <c r="H105" s="12" t="s">
        <v>262</v>
      </c>
      <c r="I105" s="12" t="s">
        <v>280</v>
      </c>
      <c r="J105" s="10" t="s">
        <v>488</v>
      </c>
      <c r="K105" s="12" t="s">
        <v>491</v>
      </c>
      <c r="L105" s="12" t="s">
        <v>226</v>
      </c>
      <c r="M105" s="12" t="s">
        <v>227</v>
      </c>
      <c r="N105" s="12" t="s">
        <v>444</v>
      </c>
      <c r="O105" s="11">
        <v>0</v>
      </c>
      <c r="P105" s="11">
        <v>0</v>
      </c>
      <c r="Q105" s="11">
        <v>0</v>
      </c>
      <c r="R105" s="11">
        <v>1</v>
      </c>
      <c r="S105" s="11">
        <v>1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1</v>
      </c>
      <c r="AA105" s="11">
        <v>1</v>
      </c>
      <c r="AB105" s="11">
        <v>0</v>
      </c>
      <c r="AC105" s="11">
        <v>0</v>
      </c>
      <c r="AD105" s="11">
        <v>1</v>
      </c>
      <c r="AE105" s="11">
        <v>0</v>
      </c>
      <c r="AF105" s="11">
        <v>1</v>
      </c>
      <c r="AG105" s="11">
        <v>0</v>
      </c>
      <c r="AH105" s="11">
        <v>1</v>
      </c>
      <c r="AI105" s="11">
        <v>1</v>
      </c>
      <c r="AJ105" s="11">
        <v>1</v>
      </c>
      <c r="AK105" s="11">
        <v>0</v>
      </c>
      <c r="AL105" s="11">
        <v>1</v>
      </c>
      <c r="AM105" s="11">
        <v>1</v>
      </c>
      <c r="AN105" s="11">
        <v>0</v>
      </c>
      <c r="AO105" s="11">
        <v>1</v>
      </c>
      <c r="AP105" s="11">
        <v>1</v>
      </c>
      <c r="AQ105" s="11">
        <v>0</v>
      </c>
      <c r="AR105" s="11">
        <v>1</v>
      </c>
      <c r="AS105" s="11">
        <v>0</v>
      </c>
      <c r="AT105" s="11">
        <v>0</v>
      </c>
      <c r="AU105" s="11">
        <v>0</v>
      </c>
      <c r="AV105" s="11">
        <v>0</v>
      </c>
      <c r="AW105" s="11">
        <v>1</v>
      </c>
      <c r="AX105" s="11">
        <v>1</v>
      </c>
      <c r="AY105" s="11">
        <v>0</v>
      </c>
      <c r="AZ105" s="11">
        <v>0</v>
      </c>
      <c r="BA105" s="11">
        <v>0</v>
      </c>
      <c r="BB105" s="11">
        <v>1</v>
      </c>
      <c r="BC105">
        <f t="shared" si="7"/>
        <v>17</v>
      </c>
      <c r="BD105">
        <f t="shared" si="8"/>
        <v>23</v>
      </c>
      <c r="BE105">
        <f t="shared" si="9"/>
        <v>0</v>
      </c>
      <c r="BF105">
        <f t="shared" si="10"/>
        <v>40</v>
      </c>
      <c r="BH105" s="20">
        <f t="shared" si="11"/>
        <v>17</v>
      </c>
      <c r="BI105">
        <f t="shared" si="12"/>
        <v>6</v>
      </c>
      <c r="BJ105">
        <f t="shared" si="13"/>
        <v>11</v>
      </c>
    </row>
    <row r="106" spans="1:62" ht="75" x14ac:dyDescent="0.25">
      <c r="A106" s="11" t="s">
        <v>219</v>
      </c>
      <c r="B106" s="11">
        <v>45761543</v>
      </c>
      <c r="C106" s="12" t="s">
        <v>445</v>
      </c>
      <c r="D106" s="12">
        <v>26</v>
      </c>
      <c r="E106" s="12" t="s">
        <v>221</v>
      </c>
      <c r="F106" s="12" t="s">
        <v>222</v>
      </c>
      <c r="G106" s="12" t="s">
        <v>232</v>
      </c>
      <c r="H106" s="12" t="s">
        <v>283</v>
      </c>
      <c r="I106" s="12" t="s">
        <v>283</v>
      </c>
      <c r="J106" s="12" t="s">
        <v>489</v>
      </c>
      <c r="K106" s="12" t="s">
        <v>256</v>
      </c>
      <c r="L106" s="12" t="s">
        <v>226</v>
      </c>
      <c r="M106" s="12" t="s">
        <v>227</v>
      </c>
      <c r="N106" s="12" t="s">
        <v>446</v>
      </c>
      <c r="O106" s="11">
        <v>0</v>
      </c>
      <c r="P106" s="11">
        <v>0</v>
      </c>
      <c r="Q106" s="11">
        <v>1</v>
      </c>
      <c r="R106" s="11">
        <v>1</v>
      </c>
      <c r="S106" s="11">
        <v>1</v>
      </c>
      <c r="T106" s="11">
        <v>0</v>
      </c>
      <c r="U106" s="11">
        <v>1</v>
      </c>
      <c r="V106" s="11">
        <v>0</v>
      </c>
      <c r="W106" s="11">
        <v>1</v>
      </c>
      <c r="X106" s="11">
        <v>1</v>
      </c>
      <c r="Y106" s="11">
        <v>1</v>
      </c>
      <c r="Z106" s="11">
        <v>1</v>
      </c>
      <c r="AA106" s="11">
        <v>1</v>
      </c>
      <c r="AB106" s="11">
        <v>1</v>
      </c>
      <c r="AC106" s="11">
        <v>1</v>
      </c>
      <c r="AD106" s="11">
        <v>1</v>
      </c>
      <c r="AE106" s="11">
        <v>1</v>
      </c>
      <c r="AF106" s="11">
        <v>1</v>
      </c>
      <c r="AG106" s="11">
        <v>0</v>
      </c>
      <c r="AH106" s="11">
        <v>1</v>
      </c>
      <c r="AI106" s="11">
        <v>1</v>
      </c>
      <c r="AJ106" s="11">
        <v>1</v>
      </c>
      <c r="AK106" s="11">
        <v>1</v>
      </c>
      <c r="AL106" s="11">
        <v>1</v>
      </c>
      <c r="AM106" s="11">
        <v>1</v>
      </c>
      <c r="AN106" s="11">
        <v>0</v>
      </c>
      <c r="AO106" s="11">
        <v>1</v>
      </c>
      <c r="AP106" s="11">
        <v>1</v>
      </c>
      <c r="AQ106" s="11">
        <v>1</v>
      </c>
      <c r="AR106" s="11">
        <v>1</v>
      </c>
      <c r="AS106" s="11">
        <v>0</v>
      </c>
      <c r="AT106" s="11">
        <v>1</v>
      </c>
      <c r="AU106" s="11">
        <v>1</v>
      </c>
      <c r="AV106" s="11">
        <v>0</v>
      </c>
      <c r="AW106" s="11">
        <v>1</v>
      </c>
      <c r="AX106" s="11">
        <v>1</v>
      </c>
      <c r="AY106" s="11">
        <v>0</v>
      </c>
      <c r="AZ106" s="11">
        <v>0</v>
      </c>
      <c r="BA106" s="11">
        <v>0</v>
      </c>
      <c r="BB106" s="11">
        <v>1</v>
      </c>
      <c r="BC106">
        <f t="shared" si="7"/>
        <v>29</v>
      </c>
      <c r="BD106">
        <f t="shared" si="8"/>
        <v>11</v>
      </c>
      <c r="BE106">
        <f t="shared" si="9"/>
        <v>0</v>
      </c>
      <c r="BF106">
        <f t="shared" si="10"/>
        <v>40</v>
      </c>
      <c r="BH106" s="20">
        <f t="shared" si="11"/>
        <v>29</v>
      </c>
      <c r="BI106">
        <f t="shared" si="12"/>
        <v>15</v>
      </c>
      <c r="BJ106">
        <f t="shared" si="13"/>
        <v>14</v>
      </c>
    </row>
    <row r="107" spans="1:62" ht="75" x14ac:dyDescent="0.25">
      <c r="A107" s="11" t="s">
        <v>219</v>
      </c>
      <c r="B107" s="11">
        <v>72247290</v>
      </c>
      <c r="C107" s="12" t="s">
        <v>447</v>
      </c>
      <c r="D107" s="12">
        <v>22</v>
      </c>
      <c r="E107" s="12" t="s">
        <v>221</v>
      </c>
      <c r="F107" s="12" t="s">
        <v>222</v>
      </c>
      <c r="G107" s="12" t="s">
        <v>232</v>
      </c>
      <c r="H107" s="12" t="s">
        <v>373</v>
      </c>
      <c r="I107" s="12" t="s">
        <v>374</v>
      </c>
      <c r="J107" s="12" t="s">
        <v>489</v>
      </c>
      <c r="K107" s="12" t="s">
        <v>256</v>
      </c>
      <c r="L107" s="12" t="s">
        <v>226</v>
      </c>
      <c r="M107" s="12" t="s">
        <v>227</v>
      </c>
      <c r="N107" s="12" t="s">
        <v>448</v>
      </c>
      <c r="O107" s="11">
        <v>0</v>
      </c>
      <c r="P107" s="11">
        <v>1</v>
      </c>
      <c r="Q107" s="11">
        <v>1</v>
      </c>
      <c r="R107" s="11">
        <v>1</v>
      </c>
      <c r="S107" s="11">
        <v>0</v>
      </c>
      <c r="T107" s="11">
        <v>1</v>
      </c>
      <c r="U107" s="11">
        <v>0</v>
      </c>
      <c r="V107" s="11">
        <v>1</v>
      </c>
      <c r="W107" s="11">
        <v>1</v>
      </c>
      <c r="X107" s="11">
        <v>1</v>
      </c>
      <c r="Y107" s="11">
        <v>1</v>
      </c>
      <c r="Z107" s="11">
        <v>0</v>
      </c>
      <c r="AA107" s="11"/>
      <c r="AB107" s="11">
        <v>1</v>
      </c>
      <c r="AC107" s="11">
        <v>0</v>
      </c>
      <c r="AD107" s="11">
        <v>1</v>
      </c>
      <c r="AE107" s="11"/>
      <c r="AF107" s="11">
        <v>1</v>
      </c>
      <c r="AG107" s="11">
        <v>1</v>
      </c>
      <c r="AH107" s="11">
        <v>1</v>
      </c>
      <c r="AI107" s="11">
        <v>1</v>
      </c>
      <c r="AJ107" s="11">
        <v>1</v>
      </c>
      <c r="AK107" s="11">
        <v>0</v>
      </c>
      <c r="AL107" s="11">
        <v>1</v>
      </c>
      <c r="AM107" s="11">
        <v>1</v>
      </c>
      <c r="AN107" s="11">
        <v>0</v>
      </c>
      <c r="AO107" s="11">
        <v>1</v>
      </c>
      <c r="AP107" s="11">
        <v>1</v>
      </c>
      <c r="AQ107" s="11">
        <v>1</v>
      </c>
      <c r="AR107" s="11">
        <v>1</v>
      </c>
      <c r="AS107" s="11"/>
      <c r="AT107" s="11"/>
      <c r="AU107" s="11">
        <v>1</v>
      </c>
      <c r="AV107" s="11">
        <v>1</v>
      </c>
      <c r="AW107" s="11">
        <v>1</v>
      </c>
      <c r="AX107" s="11">
        <v>1</v>
      </c>
      <c r="AY107" s="11">
        <v>0</v>
      </c>
      <c r="AZ107" s="11">
        <v>0</v>
      </c>
      <c r="BA107" s="11">
        <v>1</v>
      </c>
      <c r="BB107" s="11">
        <v>1</v>
      </c>
      <c r="BC107">
        <f t="shared" si="7"/>
        <v>27</v>
      </c>
      <c r="BD107">
        <f t="shared" si="8"/>
        <v>9</v>
      </c>
      <c r="BE107">
        <f t="shared" si="9"/>
        <v>4</v>
      </c>
      <c r="BF107">
        <f t="shared" si="10"/>
        <v>40</v>
      </c>
      <c r="BH107" s="20">
        <f t="shared" si="11"/>
        <v>27</v>
      </c>
      <c r="BI107">
        <f t="shared" si="12"/>
        <v>11</v>
      </c>
      <c r="BJ107">
        <f t="shared" si="13"/>
        <v>16</v>
      </c>
    </row>
    <row r="108" spans="1:62" ht="60" x14ac:dyDescent="0.25">
      <c r="A108" s="9" t="s">
        <v>219</v>
      </c>
      <c r="B108" s="9">
        <v>45313115</v>
      </c>
      <c r="C108" s="10" t="s">
        <v>449</v>
      </c>
      <c r="D108" s="10">
        <v>27</v>
      </c>
      <c r="E108" s="10" t="s">
        <v>230</v>
      </c>
      <c r="F108" s="10" t="s">
        <v>231</v>
      </c>
      <c r="G108" s="10" t="s">
        <v>232</v>
      </c>
      <c r="H108" s="10" t="s">
        <v>294</v>
      </c>
      <c r="I108" s="10" t="s">
        <v>294</v>
      </c>
      <c r="J108" s="12" t="s">
        <v>489</v>
      </c>
      <c r="K108" s="12" t="s">
        <v>491</v>
      </c>
      <c r="L108" s="10" t="s">
        <v>226</v>
      </c>
      <c r="M108" s="10" t="s">
        <v>227</v>
      </c>
      <c r="N108" s="10" t="s">
        <v>450</v>
      </c>
      <c r="O108" s="9"/>
      <c r="P108" s="9"/>
      <c r="Q108" s="9">
        <v>1</v>
      </c>
      <c r="R108" s="9">
        <v>1</v>
      </c>
      <c r="S108" s="9"/>
      <c r="T108" s="9">
        <v>0</v>
      </c>
      <c r="U108" s="9">
        <v>0</v>
      </c>
      <c r="V108" s="9">
        <v>0</v>
      </c>
      <c r="W108" s="9">
        <v>1</v>
      </c>
      <c r="X108" s="9">
        <v>1</v>
      </c>
      <c r="Y108" s="9">
        <v>0</v>
      </c>
      <c r="Z108" s="9">
        <v>1</v>
      </c>
      <c r="AA108" s="9"/>
      <c r="AB108" s="9"/>
      <c r="AC108" s="9">
        <v>1</v>
      </c>
      <c r="AD108" s="9">
        <v>1</v>
      </c>
      <c r="AE108" s="9">
        <v>0</v>
      </c>
      <c r="AF108" s="9">
        <v>1</v>
      </c>
      <c r="AG108" s="9">
        <v>0</v>
      </c>
      <c r="AH108" s="9">
        <v>1</v>
      </c>
      <c r="AI108" s="9">
        <v>1</v>
      </c>
      <c r="AJ108" s="9">
        <v>1</v>
      </c>
      <c r="AK108" s="9"/>
      <c r="AL108" s="9">
        <v>1</v>
      </c>
      <c r="AM108" s="9">
        <v>1</v>
      </c>
      <c r="AN108" s="9">
        <v>0</v>
      </c>
      <c r="AO108" s="9"/>
      <c r="AP108" s="9">
        <v>1</v>
      </c>
      <c r="AQ108" s="9"/>
      <c r="AR108" s="9">
        <v>1</v>
      </c>
      <c r="AS108" s="9">
        <v>1</v>
      </c>
      <c r="AT108" s="9"/>
      <c r="AU108" s="9"/>
      <c r="AV108" s="9"/>
      <c r="AW108" s="9"/>
      <c r="AX108" s="9">
        <v>0</v>
      </c>
      <c r="AY108" s="9">
        <v>0</v>
      </c>
      <c r="AZ108" s="9">
        <v>0</v>
      </c>
      <c r="BA108" s="9">
        <v>0</v>
      </c>
      <c r="BB108" s="9"/>
      <c r="BC108">
        <f t="shared" si="7"/>
        <v>16</v>
      </c>
      <c r="BD108">
        <f t="shared" si="8"/>
        <v>11</v>
      </c>
      <c r="BE108">
        <f t="shared" si="9"/>
        <v>13</v>
      </c>
      <c r="BF108">
        <f t="shared" si="10"/>
        <v>40</v>
      </c>
      <c r="BH108" s="20">
        <f t="shared" si="11"/>
        <v>16</v>
      </c>
      <c r="BI108">
        <f t="shared" si="12"/>
        <v>6</v>
      </c>
      <c r="BJ108">
        <f t="shared" si="13"/>
        <v>10</v>
      </c>
    </row>
    <row r="109" spans="1:62" ht="60" x14ac:dyDescent="0.25">
      <c r="A109" s="9" t="s">
        <v>219</v>
      </c>
      <c r="B109" s="9">
        <v>46285165</v>
      </c>
      <c r="C109" s="10" t="s">
        <v>451</v>
      </c>
      <c r="D109" s="10">
        <v>25</v>
      </c>
      <c r="E109" s="10" t="s">
        <v>230</v>
      </c>
      <c r="F109" s="10" t="s">
        <v>222</v>
      </c>
      <c r="G109" s="10" t="s">
        <v>232</v>
      </c>
      <c r="H109" s="10" t="s">
        <v>233</v>
      </c>
      <c r="I109" s="10" t="s">
        <v>234</v>
      </c>
      <c r="J109" s="12" t="s">
        <v>489</v>
      </c>
      <c r="K109" s="12" t="s">
        <v>256</v>
      </c>
      <c r="L109" s="10" t="s">
        <v>226</v>
      </c>
      <c r="M109" s="10" t="s">
        <v>227</v>
      </c>
      <c r="N109" s="10" t="s">
        <v>452</v>
      </c>
      <c r="O109" s="9">
        <v>1</v>
      </c>
      <c r="P109" s="9">
        <v>1</v>
      </c>
      <c r="Q109" s="9">
        <v>1</v>
      </c>
      <c r="R109" s="9">
        <v>1</v>
      </c>
      <c r="S109" s="9">
        <v>1</v>
      </c>
      <c r="T109" s="9">
        <v>1</v>
      </c>
      <c r="U109" s="9">
        <v>1</v>
      </c>
      <c r="V109" s="9">
        <v>1</v>
      </c>
      <c r="W109" s="9">
        <v>1</v>
      </c>
      <c r="X109" s="9">
        <v>1</v>
      </c>
      <c r="Y109" s="9">
        <v>1</v>
      </c>
      <c r="Z109" s="9">
        <v>1</v>
      </c>
      <c r="AA109" s="9">
        <v>1</v>
      </c>
      <c r="AB109" s="9">
        <v>0</v>
      </c>
      <c r="AC109" s="9">
        <v>1</v>
      </c>
      <c r="AD109" s="9">
        <v>1</v>
      </c>
      <c r="AE109" s="9"/>
      <c r="AF109" s="9">
        <v>1</v>
      </c>
      <c r="AG109" s="9">
        <v>0</v>
      </c>
      <c r="AH109" s="9">
        <v>1</v>
      </c>
      <c r="AI109" s="9">
        <v>1</v>
      </c>
      <c r="AJ109" s="9">
        <v>1</v>
      </c>
      <c r="AK109" s="9">
        <v>1</v>
      </c>
      <c r="AL109" s="9">
        <v>1</v>
      </c>
      <c r="AM109" s="9">
        <v>1</v>
      </c>
      <c r="AN109" s="9">
        <v>0</v>
      </c>
      <c r="AO109" s="9">
        <v>1</v>
      </c>
      <c r="AP109" s="9">
        <v>1</v>
      </c>
      <c r="AQ109" s="9">
        <v>1</v>
      </c>
      <c r="AR109" s="9">
        <v>1</v>
      </c>
      <c r="AS109" s="9">
        <v>1</v>
      </c>
      <c r="AT109" s="9">
        <v>0</v>
      </c>
      <c r="AU109" s="9">
        <v>1</v>
      </c>
      <c r="AV109" s="9">
        <v>1</v>
      </c>
      <c r="AW109" s="9">
        <v>0</v>
      </c>
      <c r="AX109" s="9">
        <v>1</v>
      </c>
      <c r="AY109" s="9">
        <v>0</v>
      </c>
      <c r="AZ109" s="9">
        <v>1</v>
      </c>
      <c r="BA109" s="9">
        <v>0</v>
      </c>
      <c r="BB109" s="9">
        <v>0</v>
      </c>
      <c r="BC109">
        <f t="shared" si="7"/>
        <v>31</v>
      </c>
      <c r="BD109">
        <f t="shared" si="8"/>
        <v>8</v>
      </c>
      <c r="BE109">
        <f t="shared" si="9"/>
        <v>1</v>
      </c>
      <c r="BF109">
        <f t="shared" si="10"/>
        <v>40</v>
      </c>
      <c r="BH109" s="20">
        <f t="shared" si="11"/>
        <v>31</v>
      </c>
      <c r="BI109">
        <f t="shared" si="12"/>
        <v>15</v>
      </c>
      <c r="BJ109">
        <f t="shared" si="13"/>
        <v>16</v>
      </c>
    </row>
    <row r="110" spans="1:62" ht="60" x14ac:dyDescent="0.25">
      <c r="A110" s="11" t="s">
        <v>219</v>
      </c>
      <c r="B110" s="11">
        <v>9670035</v>
      </c>
      <c r="C110" s="12" t="s">
        <v>453</v>
      </c>
      <c r="D110" s="12">
        <v>44</v>
      </c>
      <c r="E110" s="12" t="s">
        <v>230</v>
      </c>
      <c r="F110" s="12" t="s">
        <v>231</v>
      </c>
      <c r="G110" s="12" t="s">
        <v>232</v>
      </c>
      <c r="H110" s="12" t="s">
        <v>233</v>
      </c>
      <c r="I110" s="12" t="s">
        <v>234</v>
      </c>
      <c r="J110" s="12" t="s">
        <v>489</v>
      </c>
      <c r="K110" s="12" t="s">
        <v>491</v>
      </c>
      <c r="L110" s="12" t="s">
        <v>226</v>
      </c>
      <c r="M110" s="12" t="s">
        <v>227</v>
      </c>
      <c r="N110" s="12" t="s">
        <v>454</v>
      </c>
      <c r="O110" s="11">
        <v>1</v>
      </c>
      <c r="P110" s="11">
        <v>1</v>
      </c>
      <c r="Q110" s="11">
        <v>1</v>
      </c>
      <c r="R110" s="11">
        <v>1</v>
      </c>
      <c r="S110" s="11">
        <v>1</v>
      </c>
      <c r="T110" s="11">
        <v>1</v>
      </c>
      <c r="U110" s="11">
        <v>1</v>
      </c>
      <c r="V110" s="11">
        <v>1</v>
      </c>
      <c r="W110" s="11">
        <v>0</v>
      </c>
      <c r="X110" s="11">
        <v>1</v>
      </c>
      <c r="Y110" s="11">
        <v>1</v>
      </c>
      <c r="Z110" s="11">
        <v>1</v>
      </c>
      <c r="AA110" s="11">
        <v>1</v>
      </c>
      <c r="AB110" s="11">
        <v>0</v>
      </c>
      <c r="AC110" s="11">
        <v>1</v>
      </c>
      <c r="AD110" s="11">
        <v>1</v>
      </c>
      <c r="AE110" s="11">
        <v>1</v>
      </c>
      <c r="AF110" s="11">
        <v>1</v>
      </c>
      <c r="AG110" s="11">
        <v>1</v>
      </c>
      <c r="AH110" s="11">
        <v>0</v>
      </c>
      <c r="AI110" s="11">
        <v>1</v>
      </c>
      <c r="AJ110" s="11">
        <v>1</v>
      </c>
      <c r="AK110" s="11">
        <v>1</v>
      </c>
      <c r="AL110" s="11">
        <v>1</v>
      </c>
      <c r="AM110" s="11">
        <v>1</v>
      </c>
      <c r="AN110" s="11">
        <v>0</v>
      </c>
      <c r="AO110" s="11">
        <v>1</v>
      </c>
      <c r="AP110" s="11">
        <v>1</v>
      </c>
      <c r="AQ110" s="11">
        <v>1</v>
      </c>
      <c r="AR110" s="11">
        <v>1</v>
      </c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>
        <f t="shared" si="7"/>
        <v>26</v>
      </c>
      <c r="BD110">
        <f t="shared" si="8"/>
        <v>4</v>
      </c>
      <c r="BE110">
        <f t="shared" si="9"/>
        <v>10</v>
      </c>
      <c r="BF110">
        <f t="shared" si="10"/>
        <v>40</v>
      </c>
      <c r="BH110" s="20">
        <f t="shared" si="11"/>
        <v>26</v>
      </c>
      <c r="BI110">
        <f t="shared" si="12"/>
        <v>14</v>
      </c>
      <c r="BJ110">
        <f t="shared" si="13"/>
        <v>12</v>
      </c>
    </row>
    <row r="111" spans="1:62" ht="60" x14ac:dyDescent="0.25">
      <c r="A111" s="9" t="s">
        <v>219</v>
      </c>
      <c r="B111" s="9">
        <v>45968403</v>
      </c>
      <c r="C111" s="10" t="s">
        <v>455</v>
      </c>
      <c r="D111" s="10">
        <v>26</v>
      </c>
      <c r="E111" s="10" t="s">
        <v>230</v>
      </c>
      <c r="F111" s="10" t="s">
        <v>222</v>
      </c>
      <c r="G111" s="10" t="s">
        <v>232</v>
      </c>
      <c r="H111" s="10" t="s">
        <v>233</v>
      </c>
      <c r="I111" s="10" t="s">
        <v>234</v>
      </c>
      <c r="J111" s="12" t="s">
        <v>489</v>
      </c>
      <c r="K111" s="12" t="s">
        <v>256</v>
      </c>
      <c r="L111" s="10" t="s">
        <v>226</v>
      </c>
      <c r="M111" s="10" t="s">
        <v>227</v>
      </c>
      <c r="N111" s="10" t="s">
        <v>456</v>
      </c>
      <c r="O111" s="9">
        <v>1</v>
      </c>
      <c r="P111" s="9">
        <v>0</v>
      </c>
      <c r="Q111" s="9">
        <v>1</v>
      </c>
      <c r="R111" s="9">
        <v>1</v>
      </c>
      <c r="S111" s="9">
        <v>0</v>
      </c>
      <c r="T111" s="9">
        <v>1</v>
      </c>
      <c r="U111" s="9">
        <v>1</v>
      </c>
      <c r="V111" s="9">
        <v>1</v>
      </c>
      <c r="W111" s="9">
        <v>1</v>
      </c>
      <c r="X111" s="9">
        <v>1</v>
      </c>
      <c r="Y111" s="9">
        <v>1</v>
      </c>
      <c r="Z111" s="9">
        <v>1</v>
      </c>
      <c r="AA111" s="9">
        <v>1</v>
      </c>
      <c r="AB111" s="9">
        <v>1</v>
      </c>
      <c r="AC111" s="9">
        <v>1</v>
      </c>
      <c r="AD111" s="9">
        <v>0</v>
      </c>
      <c r="AE111" s="9">
        <v>1</v>
      </c>
      <c r="AF111" s="9">
        <v>1</v>
      </c>
      <c r="AG111" s="9">
        <v>0</v>
      </c>
      <c r="AH111" s="9">
        <v>1</v>
      </c>
      <c r="AI111" s="9">
        <v>0</v>
      </c>
      <c r="AJ111" s="9">
        <v>1</v>
      </c>
      <c r="AK111" s="9">
        <v>0</v>
      </c>
      <c r="AL111" s="9">
        <v>1</v>
      </c>
      <c r="AM111" s="9">
        <v>1</v>
      </c>
      <c r="AN111" s="9">
        <v>0</v>
      </c>
      <c r="AO111" s="9">
        <v>1</v>
      </c>
      <c r="AP111" s="9">
        <v>1</v>
      </c>
      <c r="AQ111" s="9">
        <v>1</v>
      </c>
      <c r="AR111" s="9">
        <v>1</v>
      </c>
      <c r="AS111" s="9">
        <v>1</v>
      </c>
      <c r="AT111" s="9">
        <v>0</v>
      </c>
      <c r="AU111" s="9">
        <v>1</v>
      </c>
      <c r="AV111" s="9">
        <v>1</v>
      </c>
      <c r="AW111" s="9">
        <v>1</v>
      </c>
      <c r="AX111" s="9">
        <v>1</v>
      </c>
      <c r="AY111" s="9">
        <v>0</v>
      </c>
      <c r="AZ111" s="9">
        <v>0</v>
      </c>
      <c r="BA111" s="9">
        <v>1</v>
      </c>
      <c r="BB111" s="9">
        <v>1</v>
      </c>
      <c r="BC111">
        <f t="shared" si="7"/>
        <v>30</v>
      </c>
      <c r="BD111">
        <f t="shared" si="8"/>
        <v>10</v>
      </c>
      <c r="BE111">
        <f t="shared" si="9"/>
        <v>0</v>
      </c>
      <c r="BF111">
        <f t="shared" si="10"/>
        <v>40</v>
      </c>
      <c r="BH111" s="20">
        <f t="shared" si="11"/>
        <v>30</v>
      </c>
      <c r="BI111">
        <f t="shared" si="12"/>
        <v>15</v>
      </c>
      <c r="BJ111">
        <f t="shared" si="13"/>
        <v>15</v>
      </c>
    </row>
    <row r="112" spans="1:62" ht="60" x14ac:dyDescent="0.25">
      <c r="A112" s="11" t="s">
        <v>219</v>
      </c>
      <c r="B112" s="11">
        <v>46786159</v>
      </c>
      <c r="C112" s="12" t="s">
        <v>457</v>
      </c>
      <c r="D112" s="12">
        <v>24</v>
      </c>
      <c r="E112" s="12" t="s">
        <v>221</v>
      </c>
      <c r="F112" s="12" t="s">
        <v>222</v>
      </c>
      <c r="G112" s="12" t="s">
        <v>232</v>
      </c>
      <c r="H112" s="12" t="s">
        <v>294</v>
      </c>
      <c r="I112" s="12" t="s">
        <v>294</v>
      </c>
      <c r="J112" s="12" t="s">
        <v>489</v>
      </c>
      <c r="K112" s="12" t="s">
        <v>256</v>
      </c>
      <c r="L112" s="12" t="s">
        <v>226</v>
      </c>
      <c r="M112" s="12" t="s">
        <v>227</v>
      </c>
      <c r="N112" s="12" t="s">
        <v>458</v>
      </c>
      <c r="O112" s="11">
        <v>1</v>
      </c>
      <c r="P112" s="11">
        <v>0</v>
      </c>
      <c r="Q112" s="11">
        <v>0</v>
      </c>
      <c r="R112" s="11">
        <v>1</v>
      </c>
      <c r="S112" s="11">
        <v>1</v>
      </c>
      <c r="T112" s="11">
        <v>1</v>
      </c>
      <c r="U112" s="11">
        <v>0</v>
      </c>
      <c r="V112" s="11">
        <v>1</v>
      </c>
      <c r="W112" s="11">
        <v>1</v>
      </c>
      <c r="X112" s="11">
        <v>1</v>
      </c>
      <c r="Y112" s="11">
        <v>1</v>
      </c>
      <c r="Z112" s="11">
        <v>1</v>
      </c>
      <c r="AA112" s="11">
        <v>0</v>
      </c>
      <c r="AB112" s="11">
        <v>1</v>
      </c>
      <c r="AC112" s="11">
        <v>1</v>
      </c>
      <c r="AD112" s="11">
        <v>0</v>
      </c>
      <c r="AE112" s="11">
        <v>1</v>
      </c>
      <c r="AF112" s="11">
        <v>1</v>
      </c>
      <c r="AG112" s="11">
        <v>1</v>
      </c>
      <c r="AH112" s="11">
        <v>1</v>
      </c>
      <c r="AI112" s="11">
        <v>1</v>
      </c>
      <c r="AJ112" s="11">
        <v>1</v>
      </c>
      <c r="AK112" s="11">
        <v>0</v>
      </c>
      <c r="AL112" s="11">
        <v>1</v>
      </c>
      <c r="AM112" s="11">
        <v>1</v>
      </c>
      <c r="AN112" s="11">
        <v>0</v>
      </c>
      <c r="AO112" s="11">
        <v>0</v>
      </c>
      <c r="AP112" s="11">
        <v>0</v>
      </c>
      <c r="AQ112" s="11">
        <v>1</v>
      </c>
      <c r="AR112" s="11">
        <v>1</v>
      </c>
      <c r="AS112" s="11">
        <v>1</v>
      </c>
      <c r="AT112" s="11">
        <v>0</v>
      </c>
      <c r="AU112" s="11">
        <v>1</v>
      </c>
      <c r="AV112" s="11">
        <v>0</v>
      </c>
      <c r="AW112" s="11">
        <v>1</v>
      </c>
      <c r="AX112" s="11">
        <v>1</v>
      </c>
      <c r="AY112" s="11">
        <v>0</v>
      </c>
      <c r="AZ112" s="11">
        <v>1</v>
      </c>
      <c r="BA112" s="11">
        <v>1</v>
      </c>
      <c r="BB112" s="11">
        <v>1</v>
      </c>
      <c r="BC112">
        <f t="shared" si="7"/>
        <v>28</v>
      </c>
      <c r="BD112">
        <f t="shared" si="8"/>
        <v>12</v>
      </c>
      <c r="BE112">
        <f t="shared" si="9"/>
        <v>0</v>
      </c>
      <c r="BF112">
        <f t="shared" si="10"/>
        <v>40</v>
      </c>
      <c r="BH112" s="20">
        <f t="shared" si="11"/>
        <v>28</v>
      </c>
      <c r="BI112">
        <f t="shared" si="12"/>
        <v>14</v>
      </c>
      <c r="BJ112">
        <f t="shared" si="13"/>
        <v>14</v>
      </c>
    </row>
    <row r="113" spans="1:65" ht="60" x14ac:dyDescent="0.25">
      <c r="A113" s="11" t="s">
        <v>219</v>
      </c>
      <c r="B113" s="11">
        <v>40869359</v>
      </c>
      <c r="C113" s="12" t="s">
        <v>459</v>
      </c>
      <c r="D113" s="12">
        <v>35</v>
      </c>
      <c r="E113" s="12" t="s">
        <v>230</v>
      </c>
      <c r="F113" s="12" t="s">
        <v>222</v>
      </c>
      <c r="G113" s="12" t="s">
        <v>232</v>
      </c>
      <c r="H113" s="12" t="s">
        <v>270</v>
      </c>
      <c r="I113" s="12" t="s">
        <v>270</v>
      </c>
      <c r="J113" s="12" t="s">
        <v>488</v>
      </c>
      <c r="K113" s="12" t="s">
        <v>256</v>
      </c>
      <c r="L113" s="12" t="s">
        <v>226</v>
      </c>
      <c r="M113" s="12" t="s">
        <v>227</v>
      </c>
      <c r="N113" s="12" t="s">
        <v>460</v>
      </c>
      <c r="O113" s="11">
        <v>1</v>
      </c>
      <c r="P113" s="11">
        <v>1</v>
      </c>
      <c r="Q113" s="11">
        <v>0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1">
        <v>1</v>
      </c>
      <c r="X113" s="11">
        <v>1</v>
      </c>
      <c r="Y113" s="11">
        <v>1</v>
      </c>
      <c r="Z113" s="11">
        <v>1</v>
      </c>
      <c r="AA113" s="11">
        <v>1</v>
      </c>
      <c r="AB113" s="11">
        <v>0</v>
      </c>
      <c r="AC113" s="11">
        <v>1</v>
      </c>
      <c r="AD113" s="11">
        <v>1</v>
      </c>
      <c r="AE113" s="11">
        <v>1</v>
      </c>
      <c r="AF113" s="11">
        <v>1</v>
      </c>
      <c r="AG113" s="11">
        <v>1</v>
      </c>
      <c r="AH113" s="11">
        <v>1</v>
      </c>
      <c r="AI113" s="11">
        <v>1</v>
      </c>
      <c r="AJ113" s="11">
        <v>1</v>
      </c>
      <c r="AK113" s="11">
        <v>1</v>
      </c>
      <c r="AL113" s="11">
        <v>1</v>
      </c>
      <c r="AM113" s="11">
        <v>1</v>
      </c>
      <c r="AN113" s="11">
        <v>0</v>
      </c>
      <c r="AO113" s="11">
        <v>1</v>
      </c>
      <c r="AP113" s="11">
        <v>1</v>
      </c>
      <c r="AQ113" s="11">
        <v>1</v>
      </c>
      <c r="AR113" s="11">
        <v>1</v>
      </c>
      <c r="AS113" s="11">
        <v>1</v>
      </c>
      <c r="AT113" s="11">
        <v>0</v>
      </c>
      <c r="AU113" s="11">
        <v>1</v>
      </c>
      <c r="AV113" s="11">
        <v>0</v>
      </c>
      <c r="AW113" s="11">
        <v>1</v>
      </c>
      <c r="AX113" s="11">
        <v>1</v>
      </c>
      <c r="AY113" s="11">
        <v>0</v>
      </c>
      <c r="AZ113" s="11">
        <v>1</v>
      </c>
      <c r="BA113" s="11">
        <v>0</v>
      </c>
      <c r="BB113" s="11">
        <v>1</v>
      </c>
      <c r="BC113">
        <f t="shared" si="7"/>
        <v>33</v>
      </c>
      <c r="BD113">
        <f t="shared" si="8"/>
        <v>7</v>
      </c>
      <c r="BE113">
        <f t="shared" si="9"/>
        <v>0</v>
      </c>
      <c r="BF113">
        <f t="shared" si="10"/>
        <v>40</v>
      </c>
      <c r="BH113" s="20">
        <f t="shared" si="11"/>
        <v>33</v>
      </c>
      <c r="BI113">
        <f t="shared" si="12"/>
        <v>17</v>
      </c>
      <c r="BJ113">
        <f t="shared" si="13"/>
        <v>16</v>
      </c>
    </row>
    <row r="114" spans="1:65" ht="60" x14ac:dyDescent="0.25">
      <c r="A114" s="9" t="s">
        <v>219</v>
      </c>
      <c r="B114" s="9">
        <v>44773930</v>
      </c>
      <c r="C114" s="10" t="s">
        <v>461</v>
      </c>
      <c r="D114" s="10">
        <v>28</v>
      </c>
      <c r="E114" s="10" t="s">
        <v>230</v>
      </c>
      <c r="F114" s="10" t="s">
        <v>222</v>
      </c>
      <c r="G114" s="10" t="s">
        <v>232</v>
      </c>
      <c r="H114" s="10" t="s">
        <v>270</v>
      </c>
      <c r="I114" s="10" t="s">
        <v>270</v>
      </c>
      <c r="J114" s="12" t="s">
        <v>488</v>
      </c>
      <c r="K114" s="12" t="s">
        <v>256</v>
      </c>
      <c r="L114" s="10" t="s">
        <v>226</v>
      </c>
      <c r="M114" s="10" t="s">
        <v>227</v>
      </c>
      <c r="N114" s="10" t="s">
        <v>462</v>
      </c>
      <c r="O114" s="9">
        <v>1</v>
      </c>
      <c r="P114" s="9">
        <v>1</v>
      </c>
      <c r="Q114" s="9">
        <v>1</v>
      </c>
      <c r="R114" s="9">
        <v>1</v>
      </c>
      <c r="S114" s="9">
        <v>1</v>
      </c>
      <c r="T114" s="9">
        <v>1</v>
      </c>
      <c r="U114" s="9">
        <v>1</v>
      </c>
      <c r="V114" s="9">
        <v>1</v>
      </c>
      <c r="W114" s="9">
        <v>1</v>
      </c>
      <c r="X114" s="9">
        <v>1</v>
      </c>
      <c r="Y114" s="9">
        <v>1</v>
      </c>
      <c r="Z114" s="9">
        <v>1</v>
      </c>
      <c r="AA114" s="9">
        <v>1</v>
      </c>
      <c r="AB114" s="9">
        <v>0</v>
      </c>
      <c r="AC114" s="9">
        <v>1</v>
      </c>
      <c r="AD114" s="9">
        <v>1</v>
      </c>
      <c r="AE114" s="9">
        <v>1</v>
      </c>
      <c r="AF114" s="9">
        <v>1</v>
      </c>
      <c r="AG114" s="9">
        <v>0</v>
      </c>
      <c r="AH114" s="9"/>
      <c r="AI114" s="9">
        <v>0</v>
      </c>
      <c r="AJ114" s="9">
        <v>1</v>
      </c>
      <c r="AK114" s="9">
        <v>1</v>
      </c>
      <c r="AL114" s="9">
        <v>1</v>
      </c>
      <c r="AM114" s="9"/>
      <c r="AN114" s="9">
        <v>0</v>
      </c>
      <c r="AO114" s="9">
        <v>1</v>
      </c>
      <c r="AP114" s="9">
        <v>1</v>
      </c>
      <c r="AQ114" s="9"/>
      <c r="AR114" s="9">
        <v>0</v>
      </c>
      <c r="AS114" s="9"/>
      <c r="AT114" s="9">
        <v>0</v>
      </c>
      <c r="AU114" s="9">
        <v>1</v>
      </c>
      <c r="AV114" s="9"/>
      <c r="AW114" s="9"/>
      <c r="AX114" s="9"/>
      <c r="AY114" s="9"/>
      <c r="AZ114" s="9"/>
      <c r="BA114" s="9"/>
      <c r="BB114" s="9"/>
      <c r="BC114">
        <f t="shared" si="7"/>
        <v>23</v>
      </c>
      <c r="BD114">
        <f t="shared" si="8"/>
        <v>6</v>
      </c>
      <c r="BE114">
        <f t="shared" si="9"/>
        <v>11</v>
      </c>
      <c r="BF114">
        <f t="shared" si="10"/>
        <v>40</v>
      </c>
      <c r="BH114" s="20">
        <f t="shared" si="11"/>
        <v>23</v>
      </c>
      <c r="BI114">
        <f t="shared" si="12"/>
        <v>12</v>
      </c>
      <c r="BJ114">
        <f t="shared" si="13"/>
        <v>11</v>
      </c>
    </row>
    <row r="115" spans="1:65" ht="60" x14ac:dyDescent="0.25">
      <c r="A115" s="11" t="s">
        <v>219</v>
      </c>
      <c r="B115" s="11">
        <v>47549458</v>
      </c>
      <c r="C115" s="12" t="s">
        <v>463</v>
      </c>
      <c r="D115" s="12">
        <v>23</v>
      </c>
      <c r="E115" s="12" t="s">
        <v>221</v>
      </c>
      <c r="F115" s="12" t="s">
        <v>222</v>
      </c>
      <c r="G115" s="12" t="s">
        <v>232</v>
      </c>
      <c r="H115" s="12" t="s">
        <v>294</v>
      </c>
      <c r="I115" s="12" t="s">
        <v>294</v>
      </c>
      <c r="J115" s="12" t="s">
        <v>489</v>
      </c>
      <c r="K115" s="12" t="s">
        <v>491</v>
      </c>
      <c r="L115" s="12" t="s">
        <v>226</v>
      </c>
      <c r="M115" s="12" t="s">
        <v>227</v>
      </c>
      <c r="N115" s="12" t="s">
        <v>464</v>
      </c>
      <c r="O115" s="11">
        <v>0</v>
      </c>
      <c r="P115" s="11">
        <v>1</v>
      </c>
      <c r="Q115" s="11">
        <v>0</v>
      </c>
      <c r="R115" s="11">
        <v>0</v>
      </c>
      <c r="S115" s="11">
        <v>1</v>
      </c>
      <c r="T115" s="11">
        <v>0</v>
      </c>
      <c r="U115" s="11">
        <v>1</v>
      </c>
      <c r="V115" s="11">
        <v>1</v>
      </c>
      <c r="W115" s="11">
        <v>0</v>
      </c>
      <c r="X115" s="11">
        <v>0</v>
      </c>
      <c r="Y115" s="11">
        <v>0</v>
      </c>
      <c r="Z115" s="11">
        <v>0</v>
      </c>
      <c r="AA115" s="11">
        <v>1</v>
      </c>
      <c r="AB115" s="11">
        <v>0</v>
      </c>
      <c r="AC115" s="11">
        <v>0</v>
      </c>
      <c r="AD115" s="11">
        <v>1</v>
      </c>
      <c r="AE115" s="11">
        <v>0</v>
      </c>
      <c r="AF115" s="11">
        <v>0</v>
      </c>
      <c r="AG115" s="11">
        <v>0</v>
      </c>
      <c r="AH115" s="11">
        <v>0</v>
      </c>
      <c r="AI115" s="11">
        <v>1</v>
      </c>
      <c r="AJ115" s="11">
        <v>0</v>
      </c>
      <c r="AK115" s="11">
        <v>1</v>
      </c>
      <c r="AL115" s="11">
        <v>0</v>
      </c>
      <c r="AM115" s="11">
        <v>0</v>
      </c>
      <c r="AN115" s="11">
        <v>0</v>
      </c>
      <c r="AO115" s="11">
        <v>1</v>
      </c>
      <c r="AP115" s="11">
        <v>1</v>
      </c>
      <c r="AQ115" s="11">
        <v>0</v>
      </c>
      <c r="AR115" s="11">
        <v>1</v>
      </c>
      <c r="AS115" s="11">
        <v>0</v>
      </c>
      <c r="AT115" s="11">
        <v>0</v>
      </c>
      <c r="AU115" s="11">
        <v>0</v>
      </c>
      <c r="AV115" s="11">
        <v>0</v>
      </c>
      <c r="AW115" s="11">
        <v>1</v>
      </c>
      <c r="AX115" s="11">
        <v>0</v>
      </c>
      <c r="AY115" s="11">
        <v>0</v>
      </c>
      <c r="AZ115" s="11">
        <v>0</v>
      </c>
      <c r="BA115" s="11">
        <v>1</v>
      </c>
      <c r="BB115" s="11">
        <v>0</v>
      </c>
      <c r="BC115">
        <f t="shared" si="7"/>
        <v>13</v>
      </c>
      <c r="BD115">
        <f t="shared" si="8"/>
        <v>27</v>
      </c>
      <c r="BE115">
        <f t="shared" si="9"/>
        <v>0</v>
      </c>
      <c r="BF115">
        <f t="shared" si="10"/>
        <v>40</v>
      </c>
      <c r="BH115" s="20">
        <f t="shared" si="11"/>
        <v>13</v>
      </c>
      <c r="BI115">
        <f t="shared" si="12"/>
        <v>8</v>
      </c>
      <c r="BJ115">
        <f t="shared" si="13"/>
        <v>5</v>
      </c>
    </row>
    <row r="116" spans="1:65" ht="60" x14ac:dyDescent="0.25">
      <c r="A116" s="11" t="s">
        <v>219</v>
      </c>
      <c r="B116" s="11">
        <v>47191267</v>
      </c>
      <c r="C116" s="12" t="s">
        <v>465</v>
      </c>
      <c r="D116" s="12">
        <v>24</v>
      </c>
      <c r="E116" s="12" t="s">
        <v>221</v>
      </c>
      <c r="F116" s="12" t="s">
        <v>222</v>
      </c>
      <c r="G116" s="12" t="s">
        <v>232</v>
      </c>
      <c r="H116" s="12" t="s">
        <v>265</v>
      </c>
      <c r="I116" s="12" t="s">
        <v>267</v>
      </c>
      <c r="J116" s="12" t="s">
        <v>490</v>
      </c>
      <c r="K116" s="12" t="s">
        <v>256</v>
      </c>
      <c r="L116" s="12" t="s">
        <v>226</v>
      </c>
      <c r="M116" s="12" t="s">
        <v>227</v>
      </c>
      <c r="N116" s="12" t="s">
        <v>466</v>
      </c>
      <c r="O116" s="11">
        <v>0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>
        <v>1</v>
      </c>
      <c r="AE116" s="11">
        <v>0</v>
      </c>
      <c r="AF116" s="11">
        <v>1</v>
      </c>
      <c r="AG116" s="11">
        <v>1</v>
      </c>
      <c r="AH116" s="11">
        <v>1</v>
      </c>
      <c r="AI116" s="11">
        <v>1</v>
      </c>
      <c r="AJ116" s="11">
        <v>1</v>
      </c>
      <c r="AK116" s="11">
        <v>1</v>
      </c>
      <c r="AL116" s="11">
        <v>1</v>
      </c>
      <c r="AM116" s="11">
        <v>1</v>
      </c>
      <c r="AN116" s="11">
        <v>0</v>
      </c>
      <c r="AO116" s="11">
        <v>1</v>
      </c>
      <c r="AP116" s="11">
        <v>1</v>
      </c>
      <c r="AQ116" s="11">
        <v>1</v>
      </c>
      <c r="AR116" s="11">
        <v>1</v>
      </c>
      <c r="AS116" s="11">
        <v>1</v>
      </c>
      <c r="AT116" s="11">
        <v>1</v>
      </c>
      <c r="AU116" s="11">
        <v>1</v>
      </c>
      <c r="AV116" s="11">
        <v>0</v>
      </c>
      <c r="AW116" s="11">
        <v>1</v>
      </c>
      <c r="AX116" s="11">
        <v>1</v>
      </c>
      <c r="AY116" s="11">
        <v>0</v>
      </c>
      <c r="AZ116" s="11"/>
      <c r="BA116" s="11"/>
      <c r="BB116" s="11"/>
      <c r="BC116">
        <f t="shared" si="7"/>
        <v>32</v>
      </c>
      <c r="BD116">
        <f t="shared" si="8"/>
        <v>5</v>
      </c>
      <c r="BE116">
        <f t="shared" si="9"/>
        <v>3</v>
      </c>
      <c r="BF116">
        <f t="shared" si="10"/>
        <v>40</v>
      </c>
      <c r="BH116" s="20">
        <f t="shared" si="11"/>
        <v>32</v>
      </c>
      <c r="BI116">
        <f t="shared" si="12"/>
        <v>16</v>
      </c>
      <c r="BJ116">
        <f t="shared" si="13"/>
        <v>16</v>
      </c>
    </row>
    <row r="117" spans="1:65" ht="60" x14ac:dyDescent="0.25">
      <c r="A117" s="9" t="s">
        <v>219</v>
      </c>
      <c r="B117" s="9">
        <v>927164145</v>
      </c>
      <c r="C117" s="10" t="s">
        <v>467</v>
      </c>
      <c r="D117" s="10">
        <v>25</v>
      </c>
      <c r="E117" s="10" t="s">
        <v>221</v>
      </c>
      <c r="F117" s="10" t="s">
        <v>389</v>
      </c>
      <c r="G117" s="10" t="s">
        <v>223</v>
      </c>
      <c r="H117" s="10" t="s">
        <v>381</v>
      </c>
      <c r="I117" s="10" t="s">
        <v>468</v>
      </c>
      <c r="J117" s="12" t="s">
        <v>489</v>
      </c>
      <c r="K117" s="12" t="s">
        <v>492</v>
      </c>
      <c r="L117" s="10" t="s">
        <v>226</v>
      </c>
      <c r="M117" s="10" t="s">
        <v>227</v>
      </c>
      <c r="N117" s="10" t="s">
        <v>469</v>
      </c>
      <c r="O117" s="9">
        <v>0</v>
      </c>
      <c r="P117" s="9">
        <v>0</v>
      </c>
      <c r="Q117" s="9">
        <v>0</v>
      </c>
      <c r="R117" s="9">
        <v>0</v>
      </c>
      <c r="S117" s="9">
        <v>1</v>
      </c>
      <c r="T117" s="9">
        <v>0</v>
      </c>
      <c r="U117" s="9">
        <v>0</v>
      </c>
      <c r="V117" s="9">
        <v>1</v>
      </c>
      <c r="W117" s="9">
        <v>1</v>
      </c>
      <c r="X117" s="9">
        <v>0</v>
      </c>
      <c r="Y117" s="9">
        <v>0</v>
      </c>
      <c r="Z117" s="9">
        <v>1</v>
      </c>
      <c r="AA117" s="9">
        <v>0</v>
      </c>
      <c r="AB117" s="9">
        <v>0</v>
      </c>
      <c r="AC117" s="9">
        <v>1</v>
      </c>
      <c r="AD117" s="9">
        <v>0</v>
      </c>
      <c r="AE117" s="9">
        <v>1</v>
      </c>
      <c r="AF117" s="9">
        <v>1</v>
      </c>
      <c r="AG117" s="9">
        <v>0</v>
      </c>
      <c r="AH117" s="9">
        <v>0</v>
      </c>
      <c r="AI117" s="9">
        <v>1</v>
      </c>
      <c r="AJ117" s="9">
        <v>1</v>
      </c>
      <c r="AK117" s="9">
        <v>0</v>
      </c>
      <c r="AL117" s="9">
        <v>1</v>
      </c>
      <c r="AM117" s="9">
        <v>1</v>
      </c>
      <c r="AN117" s="9">
        <v>0</v>
      </c>
      <c r="AO117" s="9">
        <v>0</v>
      </c>
      <c r="AP117" s="9">
        <v>1</v>
      </c>
      <c r="AQ117" s="9">
        <v>0</v>
      </c>
      <c r="AR117" s="9">
        <v>0</v>
      </c>
      <c r="AS117" s="9">
        <v>0</v>
      </c>
      <c r="AT117" s="9">
        <v>0</v>
      </c>
      <c r="AU117" s="9">
        <v>1</v>
      </c>
      <c r="AV117" s="9">
        <v>0</v>
      </c>
      <c r="AW117" s="9">
        <v>0</v>
      </c>
      <c r="AX117" s="9">
        <v>1</v>
      </c>
      <c r="AY117" s="9">
        <v>0</v>
      </c>
      <c r="AZ117" s="9">
        <v>0</v>
      </c>
      <c r="BA117" s="9">
        <v>0</v>
      </c>
      <c r="BB117" s="9">
        <v>0</v>
      </c>
      <c r="BC117">
        <f t="shared" si="7"/>
        <v>14</v>
      </c>
      <c r="BD117">
        <f t="shared" si="8"/>
        <v>26</v>
      </c>
      <c r="BE117">
        <f t="shared" si="9"/>
        <v>0</v>
      </c>
      <c r="BF117">
        <f t="shared" si="10"/>
        <v>40</v>
      </c>
      <c r="BH117" s="20">
        <f t="shared" si="11"/>
        <v>14</v>
      </c>
      <c r="BI117">
        <f t="shared" si="12"/>
        <v>7</v>
      </c>
      <c r="BJ117">
        <f t="shared" si="13"/>
        <v>7</v>
      </c>
    </row>
    <row r="118" spans="1:65" ht="60" x14ac:dyDescent="0.25">
      <c r="A118" s="9" t="s">
        <v>219</v>
      </c>
      <c r="B118" s="9">
        <v>10557633</v>
      </c>
      <c r="C118" s="10" t="s">
        <v>470</v>
      </c>
      <c r="D118" s="10">
        <v>38</v>
      </c>
      <c r="E118" s="10" t="s">
        <v>230</v>
      </c>
      <c r="F118" s="10" t="s">
        <v>231</v>
      </c>
      <c r="G118" s="10" t="s">
        <v>232</v>
      </c>
      <c r="H118" s="10" t="s">
        <v>233</v>
      </c>
      <c r="I118" s="10" t="s">
        <v>234</v>
      </c>
      <c r="J118" s="12" t="s">
        <v>489</v>
      </c>
      <c r="K118" s="12" t="s">
        <v>491</v>
      </c>
      <c r="L118" s="10" t="s">
        <v>226</v>
      </c>
      <c r="M118" s="10" t="s">
        <v>227</v>
      </c>
      <c r="N118" s="10" t="s">
        <v>471</v>
      </c>
      <c r="O118" s="9">
        <v>0</v>
      </c>
      <c r="P118" s="9">
        <v>0</v>
      </c>
      <c r="Q118" s="9">
        <v>0</v>
      </c>
      <c r="R118" s="9">
        <v>1</v>
      </c>
      <c r="S118" s="9">
        <v>0</v>
      </c>
      <c r="T118" s="9">
        <v>0</v>
      </c>
      <c r="U118" s="9">
        <v>0</v>
      </c>
      <c r="V118" s="9">
        <v>1</v>
      </c>
      <c r="W118" s="9">
        <v>1</v>
      </c>
      <c r="X118" s="9">
        <v>0</v>
      </c>
      <c r="Y118" s="9">
        <v>0</v>
      </c>
      <c r="Z118" s="9">
        <v>1</v>
      </c>
      <c r="AA118" s="9">
        <v>1</v>
      </c>
      <c r="AB118" s="9">
        <v>0</v>
      </c>
      <c r="AC118" s="9">
        <v>0</v>
      </c>
      <c r="AD118" s="9">
        <v>1</v>
      </c>
      <c r="AE118" s="9">
        <v>0</v>
      </c>
      <c r="AF118" s="9">
        <v>1</v>
      </c>
      <c r="AG118" s="9">
        <v>0</v>
      </c>
      <c r="AH118" s="9">
        <v>0</v>
      </c>
      <c r="AI118" s="9">
        <v>0</v>
      </c>
      <c r="AJ118" s="9">
        <v>1</v>
      </c>
      <c r="AK118" s="9">
        <v>0</v>
      </c>
      <c r="AL118" s="9">
        <v>1</v>
      </c>
      <c r="AM118" s="9">
        <v>1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1</v>
      </c>
      <c r="AV118" s="9">
        <v>0</v>
      </c>
      <c r="AW118" s="9">
        <v>1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>
        <f t="shared" si="7"/>
        <v>12</v>
      </c>
      <c r="BD118">
        <f t="shared" si="8"/>
        <v>28</v>
      </c>
      <c r="BE118">
        <f t="shared" si="9"/>
        <v>0</v>
      </c>
      <c r="BF118">
        <f t="shared" si="10"/>
        <v>40</v>
      </c>
      <c r="BH118" s="20">
        <f t="shared" si="11"/>
        <v>12</v>
      </c>
      <c r="BI118">
        <f t="shared" si="12"/>
        <v>5</v>
      </c>
      <c r="BJ118">
        <f t="shared" si="13"/>
        <v>7</v>
      </c>
    </row>
    <row r="119" spans="1:65" ht="60" x14ac:dyDescent="0.25">
      <c r="A119" s="9" t="s">
        <v>219</v>
      </c>
      <c r="B119" s="9">
        <v>919528307</v>
      </c>
      <c r="C119" s="10" t="s">
        <v>472</v>
      </c>
      <c r="D119" s="10">
        <v>34</v>
      </c>
      <c r="E119" s="10" t="s">
        <v>230</v>
      </c>
      <c r="F119" s="10" t="s">
        <v>231</v>
      </c>
      <c r="G119" s="10" t="s">
        <v>223</v>
      </c>
      <c r="H119" s="10" t="s">
        <v>286</v>
      </c>
      <c r="I119" s="10" t="s">
        <v>287</v>
      </c>
      <c r="J119" s="12" t="s">
        <v>489</v>
      </c>
      <c r="K119" s="12" t="s">
        <v>256</v>
      </c>
      <c r="L119" s="10" t="s">
        <v>226</v>
      </c>
      <c r="M119" s="10" t="s">
        <v>227</v>
      </c>
      <c r="N119" s="10" t="s">
        <v>473</v>
      </c>
      <c r="O119" s="9">
        <v>1</v>
      </c>
      <c r="P119" s="9">
        <v>1</v>
      </c>
      <c r="Q119" s="9">
        <v>1</v>
      </c>
      <c r="R119" s="9">
        <v>1</v>
      </c>
      <c r="S119" s="9">
        <v>1</v>
      </c>
      <c r="T119" s="9">
        <v>0</v>
      </c>
      <c r="U119" s="9">
        <v>1</v>
      </c>
      <c r="V119" s="9">
        <v>0</v>
      </c>
      <c r="W119" s="9">
        <v>1</v>
      </c>
      <c r="X119" s="9">
        <v>1</v>
      </c>
      <c r="Y119" s="9">
        <v>0</v>
      </c>
      <c r="Z119" s="9">
        <v>1</v>
      </c>
      <c r="AA119" s="9">
        <v>1</v>
      </c>
      <c r="AB119" s="9">
        <v>0</v>
      </c>
      <c r="AC119" s="9">
        <v>1</v>
      </c>
      <c r="AD119" s="9">
        <v>0</v>
      </c>
      <c r="AE119" s="9">
        <v>0</v>
      </c>
      <c r="AF119" s="9">
        <v>0</v>
      </c>
      <c r="AG119" s="9">
        <v>1</v>
      </c>
      <c r="AH119" s="9">
        <v>0</v>
      </c>
      <c r="AI119" s="9">
        <v>0</v>
      </c>
      <c r="AJ119" s="9">
        <v>0</v>
      </c>
      <c r="AK119" s="9">
        <v>1</v>
      </c>
      <c r="AL119" s="9">
        <v>0</v>
      </c>
      <c r="AM119" s="9">
        <v>1</v>
      </c>
      <c r="AN119" s="9">
        <v>0</v>
      </c>
      <c r="AO119" s="9">
        <v>0</v>
      </c>
      <c r="AP119" s="9">
        <v>1</v>
      </c>
      <c r="AQ119" s="9">
        <v>0</v>
      </c>
      <c r="AR119" s="9">
        <v>1</v>
      </c>
      <c r="AS119" s="9">
        <v>1</v>
      </c>
      <c r="AT119" s="9">
        <v>0</v>
      </c>
      <c r="AU119" s="9">
        <v>1</v>
      </c>
      <c r="AV119" s="9">
        <v>0</v>
      </c>
      <c r="AW119" s="9">
        <v>0</v>
      </c>
      <c r="AX119" s="9">
        <v>1</v>
      </c>
      <c r="AY119" s="9">
        <v>0</v>
      </c>
      <c r="AZ119" s="9">
        <v>0</v>
      </c>
      <c r="BA119" s="9">
        <v>1</v>
      </c>
      <c r="BB119" s="9">
        <v>1</v>
      </c>
      <c r="BC119">
        <f t="shared" si="7"/>
        <v>21</v>
      </c>
      <c r="BD119">
        <f t="shared" si="8"/>
        <v>19</v>
      </c>
      <c r="BE119">
        <f t="shared" si="9"/>
        <v>0</v>
      </c>
      <c r="BF119">
        <f t="shared" si="10"/>
        <v>40</v>
      </c>
      <c r="BH119" s="20">
        <f t="shared" si="11"/>
        <v>21</v>
      </c>
      <c r="BI119">
        <f t="shared" si="12"/>
        <v>13</v>
      </c>
      <c r="BJ119">
        <f t="shared" si="13"/>
        <v>8</v>
      </c>
    </row>
    <row r="120" spans="1:65" ht="60" x14ac:dyDescent="0.25">
      <c r="A120" s="11" t="s">
        <v>219</v>
      </c>
      <c r="B120" s="11">
        <v>41181817</v>
      </c>
      <c r="C120" s="12" t="s">
        <v>474</v>
      </c>
      <c r="D120" s="12">
        <v>33</v>
      </c>
      <c r="E120" s="12" t="s">
        <v>230</v>
      </c>
      <c r="F120" s="12" t="s">
        <v>222</v>
      </c>
      <c r="G120" s="12" t="s">
        <v>232</v>
      </c>
      <c r="H120" s="12" t="s">
        <v>259</v>
      </c>
      <c r="I120" s="12" t="s">
        <v>259</v>
      </c>
      <c r="J120" s="12" t="s">
        <v>489</v>
      </c>
      <c r="K120" s="12" t="s">
        <v>491</v>
      </c>
      <c r="L120" s="12" t="s">
        <v>226</v>
      </c>
      <c r="M120" s="12" t="s">
        <v>227</v>
      </c>
      <c r="N120" s="12" t="s">
        <v>475</v>
      </c>
      <c r="O120" s="11">
        <v>1</v>
      </c>
      <c r="P120" s="11">
        <v>1</v>
      </c>
      <c r="Q120" s="11">
        <v>0</v>
      </c>
      <c r="R120" s="11">
        <v>1</v>
      </c>
      <c r="S120" s="11"/>
      <c r="T120" s="11">
        <v>1</v>
      </c>
      <c r="U120" s="11"/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/>
      <c r="AB120" s="11"/>
      <c r="AC120" s="11">
        <v>1</v>
      </c>
      <c r="AD120" s="11">
        <v>1</v>
      </c>
      <c r="AE120" s="11"/>
      <c r="AF120" s="11">
        <v>1</v>
      </c>
      <c r="AG120" s="11"/>
      <c r="AH120" s="11">
        <v>1</v>
      </c>
      <c r="AI120" s="11">
        <v>0</v>
      </c>
      <c r="AJ120" s="11">
        <v>1</v>
      </c>
      <c r="AK120" s="11">
        <v>0</v>
      </c>
      <c r="AL120" s="11">
        <v>1</v>
      </c>
      <c r="AM120" s="11">
        <v>0</v>
      </c>
      <c r="AN120" s="11">
        <v>0</v>
      </c>
      <c r="AO120" s="11">
        <v>1</v>
      </c>
      <c r="AP120" s="11">
        <v>1</v>
      </c>
      <c r="AQ120" s="11"/>
      <c r="AR120" s="11">
        <v>1</v>
      </c>
      <c r="AS120" s="11"/>
      <c r="AT120" s="11"/>
      <c r="AU120" s="11">
        <v>1</v>
      </c>
      <c r="AV120" s="11"/>
      <c r="AW120" s="11"/>
      <c r="AX120" s="11"/>
      <c r="AY120" s="11"/>
      <c r="AZ120" s="11"/>
      <c r="BA120" s="11"/>
      <c r="BB120" s="11"/>
      <c r="BC120">
        <f t="shared" si="7"/>
        <v>19</v>
      </c>
      <c r="BD120">
        <f t="shared" si="8"/>
        <v>5</v>
      </c>
      <c r="BE120">
        <f t="shared" si="9"/>
        <v>16</v>
      </c>
      <c r="BF120">
        <f t="shared" si="10"/>
        <v>40</v>
      </c>
      <c r="BH120" s="20">
        <f t="shared" si="11"/>
        <v>19</v>
      </c>
      <c r="BI120">
        <f t="shared" si="12"/>
        <v>6</v>
      </c>
      <c r="BJ120">
        <f t="shared" si="13"/>
        <v>13</v>
      </c>
    </row>
    <row r="121" spans="1:65" ht="60" x14ac:dyDescent="0.25">
      <c r="A121" s="11" t="s">
        <v>219</v>
      </c>
      <c r="B121" s="11">
        <v>45751992</v>
      </c>
      <c r="C121" s="12" t="s">
        <v>476</v>
      </c>
      <c r="D121" s="12">
        <v>26</v>
      </c>
      <c r="E121" s="12" t="s">
        <v>230</v>
      </c>
      <c r="F121" s="12" t="s">
        <v>222</v>
      </c>
      <c r="G121" s="12" t="s">
        <v>232</v>
      </c>
      <c r="H121" s="12" t="s">
        <v>477</v>
      </c>
      <c r="I121" s="12" t="s">
        <v>478</v>
      </c>
      <c r="J121" s="12" t="s">
        <v>490</v>
      </c>
      <c r="K121" s="12" t="s">
        <v>256</v>
      </c>
      <c r="L121" s="12" t="s">
        <v>226</v>
      </c>
      <c r="M121" s="12" t="s">
        <v>227</v>
      </c>
      <c r="N121" s="12" t="s">
        <v>479</v>
      </c>
      <c r="O121" s="11">
        <v>0</v>
      </c>
      <c r="P121" s="11">
        <v>0</v>
      </c>
      <c r="Q121" s="11">
        <v>0</v>
      </c>
      <c r="R121" s="11">
        <v>0</v>
      </c>
      <c r="S121" s="11">
        <v>1</v>
      </c>
      <c r="T121" s="11">
        <v>0</v>
      </c>
      <c r="U121" s="11">
        <v>0</v>
      </c>
      <c r="V121" s="11">
        <v>1</v>
      </c>
      <c r="W121" s="11">
        <v>1</v>
      </c>
      <c r="X121" s="11">
        <v>1</v>
      </c>
      <c r="Y121" s="11">
        <v>0</v>
      </c>
      <c r="Z121" s="11">
        <v>0</v>
      </c>
      <c r="AA121" s="11">
        <v>1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1</v>
      </c>
      <c r="AJ121" s="11">
        <v>0</v>
      </c>
      <c r="AK121" s="11">
        <v>1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1</v>
      </c>
      <c r="AU121" s="11">
        <v>0</v>
      </c>
      <c r="AV121" s="11">
        <v>0</v>
      </c>
      <c r="AW121" s="11">
        <v>0</v>
      </c>
      <c r="AX121" s="11">
        <v>0</v>
      </c>
      <c r="AY121" s="11">
        <v>0</v>
      </c>
      <c r="AZ121" s="11">
        <v>0</v>
      </c>
      <c r="BA121" s="11">
        <v>0</v>
      </c>
      <c r="BB121" s="11">
        <v>0</v>
      </c>
      <c r="BC121">
        <f t="shared" si="7"/>
        <v>8</v>
      </c>
      <c r="BD121">
        <f t="shared" si="8"/>
        <v>32</v>
      </c>
      <c r="BE121">
        <f t="shared" si="9"/>
        <v>0</v>
      </c>
      <c r="BF121">
        <f t="shared" si="10"/>
        <v>40</v>
      </c>
      <c r="BH121" s="20">
        <f t="shared" si="11"/>
        <v>8</v>
      </c>
      <c r="BI121">
        <f t="shared" si="12"/>
        <v>5</v>
      </c>
      <c r="BJ121">
        <f t="shared" si="13"/>
        <v>3</v>
      </c>
    </row>
    <row r="122" spans="1:65" ht="60" x14ac:dyDescent="0.25">
      <c r="A122" s="13" t="s">
        <v>219</v>
      </c>
      <c r="B122" s="13">
        <v>1725659088</v>
      </c>
      <c r="C122" s="14" t="s">
        <v>480</v>
      </c>
      <c r="D122" s="14">
        <v>18</v>
      </c>
      <c r="E122" s="14" t="s">
        <v>221</v>
      </c>
      <c r="F122" s="14" t="s">
        <v>222</v>
      </c>
      <c r="G122" s="14" t="s">
        <v>223</v>
      </c>
      <c r="H122" s="14" t="s">
        <v>224</v>
      </c>
      <c r="I122" s="14" t="s">
        <v>225</v>
      </c>
      <c r="J122" s="10" t="s">
        <v>488</v>
      </c>
      <c r="K122" s="10" t="s">
        <v>351</v>
      </c>
      <c r="L122" s="14" t="s">
        <v>226</v>
      </c>
      <c r="M122" s="14" t="s">
        <v>227</v>
      </c>
      <c r="N122" s="14" t="s">
        <v>481</v>
      </c>
      <c r="O122" s="13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1</v>
      </c>
      <c r="W122" s="13">
        <v>1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13">
        <v>1</v>
      </c>
      <c r="AD122" s="13">
        <v>0</v>
      </c>
      <c r="AE122" s="13">
        <v>0</v>
      </c>
      <c r="AF122" s="13">
        <v>1</v>
      </c>
      <c r="AG122" s="13">
        <v>0</v>
      </c>
      <c r="AH122" s="13">
        <v>0</v>
      </c>
      <c r="AI122" s="13">
        <v>1</v>
      </c>
      <c r="AJ122" s="13">
        <v>1</v>
      </c>
      <c r="AK122" s="13">
        <v>0</v>
      </c>
      <c r="AL122" s="13">
        <v>1</v>
      </c>
      <c r="AM122" s="13">
        <v>1</v>
      </c>
      <c r="AN122" s="13">
        <v>0</v>
      </c>
      <c r="AO122" s="13">
        <v>0</v>
      </c>
      <c r="AP122" s="13">
        <v>1</v>
      </c>
      <c r="AQ122" s="13">
        <v>1</v>
      </c>
      <c r="AR122" s="13">
        <v>0</v>
      </c>
      <c r="AS122" s="13">
        <v>1</v>
      </c>
      <c r="AT122" s="13">
        <v>0</v>
      </c>
      <c r="AU122" s="13">
        <v>1</v>
      </c>
      <c r="AV122" s="13">
        <v>1</v>
      </c>
      <c r="AW122" s="13">
        <v>1</v>
      </c>
      <c r="AX122" s="13">
        <v>1</v>
      </c>
      <c r="AY122" s="13">
        <v>0</v>
      </c>
      <c r="AZ122" s="13">
        <v>0</v>
      </c>
      <c r="BA122" s="13">
        <v>0</v>
      </c>
      <c r="BB122" s="13">
        <v>0</v>
      </c>
      <c r="BC122">
        <f t="shared" si="7"/>
        <v>18</v>
      </c>
      <c r="BD122">
        <f t="shared" si="8"/>
        <v>22</v>
      </c>
      <c r="BE122">
        <f t="shared" si="9"/>
        <v>0</v>
      </c>
      <c r="BF122">
        <f t="shared" si="10"/>
        <v>40</v>
      </c>
      <c r="BH122" s="20">
        <f t="shared" si="11"/>
        <v>18</v>
      </c>
      <c r="BI122">
        <f t="shared" si="12"/>
        <v>9</v>
      </c>
      <c r="BJ122">
        <f t="shared" si="13"/>
        <v>9</v>
      </c>
    </row>
    <row r="123" spans="1:65" ht="60" x14ac:dyDescent="0.25">
      <c r="A123" s="9" t="s">
        <v>219</v>
      </c>
      <c r="B123" s="9">
        <v>45305319</v>
      </c>
      <c r="C123" s="10" t="s">
        <v>482</v>
      </c>
      <c r="D123" s="10">
        <v>27</v>
      </c>
      <c r="E123" s="10" t="s">
        <v>221</v>
      </c>
      <c r="F123" s="10" t="s">
        <v>222</v>
      </c>
      <c r="G123" s="10" t="s">
        <v>232</v>
      </c>
      <c r="H123" s="10" t="s">
        <v>283</v>
      </c>
      <c r="I123" s="10" t="s">
        <v>283</v>
      </c>
      <c r="J123" s="12" t="s">
        <v>489</v>
      </c>
      <c r="K123" s="12" t="s">
        <v>256</v>
      </c>
      <c r="L123" s="10" t="s">
        <v>226</v>
      </c>
      <c r="M123" s="10" t="s">
        <v>227</v>
      </c>
      <c r="N123" s="10" t="s">
        <v>483</v>
      </c>
      <c r="O123" s="9">
        <v>1</v>
      </c>
      <c r="P123" s="9">
        <v>1</v>
      </c>
      <c r="Q123" s="9">
        <v>0</v>
      </c>
      <c r="R123" s="9">
        <v>1</v>
      </c>
      <c r="S123" s="9">
        <v>1</v>
      </c>
      <c r="T123" s="9">
        <v>1</v>
      </c>
      <c r="U123" s="9">
        <v>0</v>
      </c>
      <c r="V123" s="9">
        <v>0</v>
      </c>
      <c r="W123" s="9">
        <v>0</v>
      </c>
      <c r="X123" s="9">
        <v>1</v>
      </c>
      <c r="Y123" s="9">
        <v>1</v>
      </c>
      <c r="Z123" s="9">
        <v>1</v>
      </c>
      <c r="AA123" s="9">
        <v>1</v>
      </c>
      <c r="AB123" s="9">
        <v>0</v>
      </c>
      <c r="AC123" s="9">
        <v>1</v>
      </c>
      <c r="AD123" s="9">
        <v>1</v>
      </c>
      <c r="AE123" s="9">
        <v>0</v>
      </c>
      <c r="AF123" s="9">
        <v>0</v>
      </c>
      <c r="AG123" s="9">
        <v>0</v>
      </c>
      <c r="AH123" s="9">
        <v>1</v>
      </c>
      <c r="AI123" s="9">
        <v>1</v>
      </c>
      <c r="AJ123" s="9">
        <v>1</v>
      </c>
      <c r="AK123" s="9">
        <v>0</v>
      </c>
      <c r="AL123" s="9">
        <v>1</v>
      </c>
      <c r="AM123" s="9">
        <v>1</v>
      </c>
      <c r="AN123" s="9">
        <v>0</v>
      </c>
      <c r="AO123" s="9">
        <v>1</v>
      </c>
      <c r="AP123" s="9">
        <v>1</v>
      </c>
      <c r="AQ123" s="9">
        <v>0</v>
      </c>
      <c r="AR123" s="9">
        <v>1</v>
      </c>
      <c r="AS123" s="9">
        <v>1</v>
      </c>
      <c r="AT123" s="9">
        <v>1</v>
      </c>
      <c r="AU123" s="9">
        <v>1</v>
      </c>
      <c r="AV123" s="9">
        <v>0</v>
      </c>
      <c r="AW123" s="9">
        <v>1</v>
      </c>
      <c r="AX123" s="9">
        <v>1</v>
      </c>
      <c r="AY123" s="9">
        <v>0</v>
      </c>
      <c r="AZ123" s="9">
        <v>1</v>
      </c>
      <c r="BA123" s="9">
        <v>0</v>
      </c>
      <c r="BB123" s="9">
        <v>0</v>
      </c>
      <c r="BC123">
        <f t="shared" si="7"/>
        <v>25</v>
      </c>
      <c r="BD123">
        <f t="shared" si="8"/>
        <v>15</v>
      </c>
      <c r="BE123">
        <f t="shared" si="9"/>
        <v>0</v>
      </c>
      <c r="BF123">
        <f t="shared" si="10"/>
        <v>40</v>
      </c>
      <c r="BH123" s="20">
        <f t="shared" si="11"/>
        <v>25</v>
      </c>
      <c r="BI123">
        <f t="shared" si="12"/>
        <v>11</v>
      </c>
      <c r="BJ123">
        <f t="shared" si="13"/>
        <v>14</v>
      </c>
    </row>
    <row r="124" spans="1:65" ht="60" x14ac:dyDescent="0.25">
      <c r="A124" s="15" t="s">
        <v>219</v>
      </c>
      <c r="B124" s="15">
        <v>46606775</v>
      </c>
      <c r="C124" s="16" t="s">
        <v>484</v>
      </c>
      <c r="D124" s="16">
        <v>25</v>
      </c>
      <c r="E124" s="16" t="s">
        <v>230</v>
      </c>
      <c r="F124" s="16" t="s">
        <v>222</v>
      </c>
      <c r="G124" s="16" t="s">
        <v>232</v>
      </c>
      <c r="H124" s="16" t="s">
        <v>265</v>
      </c>
      <c r="I124" s="16" t="s">
        <v>485</v>
      </c>
      <c r="J124" s="12" t="s">
        <v>490</v>
      </c>
      <c r="K124" s="12" t="s">
        <v>491</v>
      </c>
      <c r="L124" s="16" t="s">
        <v>226</v>
      </c>
      <c r="M124" s="16" t="s">
        <v>227</v>
      </c>
      <c r="N124" s="16" t="s">
        <v>486</v>
      </c>
      <c r="O124" s="15">
        <v>0</v>
      </c>
      <c r="P124" s="15">
        <v>0</v>
      </c>
      <c r="Q124" s="15">
        <v>0</v>
      </c>
      <c r="R124" s="15">
        <v>0</v>
      </c>
      <c r="S124" s="15">
        <v>1</v>
      </c>
      <c r="T124" s="15">
        <v>0</v>
      </c>
      <c r="U124" s="15">
        <v>0</v>
      </c>
      <c r="V124" s="15">
        <v>1</v>
      </c>
      <c r="W124" s="15">
        <v>1</v>
      </c>
      <c r="X124" s="15">
        <v>1</v>
      </c>
      <c r="Y124" s="15">
        <v>0</v>
      </c>
      <c r="Z124" s="15">
        <v>1</v>
      </c>
      <c r="AA124" s="15">
        <v>0</v>
      </c>
      <c r="AB124" s="15">
        <v>0</v>
      </c>
      <c r="AC124" s="15">
        <v>0</v>
      </c>
      <c r="AD124" s="15">
        <v>1</v>
      </c>
      <c r="AE124" s="15"/>
      <c r="AF124" s="15">
        <v>0</v>
      </c>
      <c r="AG124" s="15">
        <v>1</v>
      </c>
      <c r="AH124" s="15">
        <v>1</v>
      </c>
      <c r="AI124" s="15">
        <v>0</v>
      </c>
      <c r="AJ124" s="15"/>
      <c r="AK124" s="15">
        <v>0</v>
      </c>
      <c r="AL124" s="15">
        <v>0</v>
      </c>
      <c r="AM124" s="15">
        <v>1</v>
      </c>
      <c r="AN124" s="15"/>
      <c r="AO124" s="15">
        <v>0</v>
      </c>
      <c r="AP124" s="15">
        <v>1</v>
      </c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>
        <f t="shared" si="7"/>
        <v>10</v>
      </c>
      <c r="BD124">
        <f t="shared" si="8"/>
        <v>15</v>
      </c>
      <c r="BE124">
        <f t="shared" si="9"/>
        <v>15</v>
      </c>
      <c r="BF124">
        <f t="shared" si="10"/>
        <v>40</v>
      </c>
      <c r="BH124" s="20">
        <f t="shared" si="11"/>
        <v>10</v>
      </c>
      <c r="BI124">
        <f t="shared" si="12"/>
        <v>4</v>
      </c>
      <c r="BJ124">
        <f t="shared" si="13"/>
        <v>6</v>
      </c>
    </row>
    <row r="126" spans="1:65" x14ac:dyDescent="0.25">
      <c r="N126" s="21" t="s">
        <v>495</v>
      </c>
      <c r="O126">
        <f>COUNTIF(O18:O124,1)</f>
        <v>57</v>
      </c>
      <c r="P126">
        <f t="shared" ref="P126:BB126" si="14">COUNTIF(P18:P124,1)</f>
        <v>65</v>
      </c>
      <c r="Q126">
        <f t="shared" si="14"/>
        <v>48</v>
      </c>
      <c r="R126">
        <f t="shared" si="14"/>
        <v>89</v>
      </c>
      <c r="S126">
        <f t="shared" si="14"/>
        <v>89</v>
      </c>
      <c r="T126">
        <f t="shared" si="14"/>
        <v>58</v>
      </c>
      <c r="U126">
        <f t="shared" si="14"/>
        <v>50</v>
      </c>
      <c r="V126">
        <f t="shared" si="14"/>
        <v>74</v>
      </c>
      <c r="W126">
        <f t="shared" si="14"/>
        <v>80</v>
      </c>
      <c r="X126">
        <f t="shared" si="14"/>
        <v>88</v>
      </c>
      <c r="Y126">
        <f t="shared" si="14"/>
        <v>61</v>
      </c>
      <c r="Z126">
        <f t="shared" si="14"/>
        <v>83</v>
      </c>
      <c r="AA126">
        <f t="shared" si="14"/>
        <v>66</v>
      </c>
      <c r="AB126">
        <f t="shared" si="14"/>
        <v>47</v>
      </c>
      <c r="AC126">
        <f t="shared" si="14"/>
        <v>66</v>
      </c>
      <c r="AD126">
        <f t="shared" si="14"/>
        <v>75</v>
      </c>
      <c r="AE126">
        <f t="shared" si="14"/>
        <v>35</v>
      </c>
      <c r="AF126">
        <f t="shared" si="14"/>
        <v>72</v>
      </c>
      <c r="AG126">
        <f t="shared" si="14"/>
        <v>36</v>
      </c>
      <c r="AH126">
        <f t="shared" si="14"/>
        <v>67</v>
      </c>
      <c r="AI126">
        <f t="shared" si="14"/>
        <v>63</v>
      </c>
      <c r="AJ126">
        <f t="shared" si="14"/>
        <v>82</v>
      </c>
      <c r="AK126">
        <f t="shared" si="14"/>
        <v>47</v>
      </c>
      <c r="AL126">
        <f t="shared" si="14"/>
        <v>86</v>
      </c>
      <c r="AM126">
        <f t="shared" si="14"/>
        <v>81</v>
      </c>
      <c r="AN126">
        <f t="shared" si="14"/>
        <v>4</v>
      </c>
      <c r="AO126">
        <f t="shared" si="14"/>
        <v>56</v>
      </c>
      <c r="AP126">
        <f t="shared" si="14"/>
        <v>76</v>
      </c>
      <c r="AQ126">
        <f t="shared" si="14"/>
        <v>44</v>
      </c>
      <c r="AR126">
        <f t="shared" si="14"/>
        <v>58</v>
      </c>
      <c r="AS126">
        <f t="shared" si="14"/>
        <v>38</v>
      </c>
      <c r="AT126">
        <f t="shared" si="14"/>
        <v>21</v>
      </c>
      <c r="AU126">
        <f t="shared" si="14"/>
        <v>66</v>
      </c>
      <c r="AV126">
        <f t="shared" si="14"/>
        <v>24</v>
      </c>
      <c r="AW126">
        <f t="shared" si="14"/>
        <v>65</v>
      </c>
      <c r="AX126">
        <f t="shared" si="14"/>
        <v>59</v>
      </c>
      <c r="AY126">
        <f t="shared" si="14"/>
        <v>1</v>
      </c>
      <c r="AZ126">
        <f t="shared" si="14"/>
        <v>30</v>
      </c>
      <c r="BA126">
        <f t="shared" si="14"/>
        <v>36</v>
      </c>
      <c r="BB126">
        <f t="shared" si="14"/>
        <v>22</v>
      </c>
      <c r="BC126" s="29">
        <f>AVERAGE(BC18:BC124)</f>
        <v>21.168224299065422</v>
      </c>
      <c r="BD126" s="29">
        <f t="shared" ref="BD126:BF126" si="15">AVERAGE(BD18:BD124)</f>
        <v>12.401869158878505</v>
      </c>
      <c r="BE126" s="29">
        <f t="shared" si="15"/>
        <v>6.4299065420560746</v>
      </c>
      <c r="BF126" s="29">
        <f t="shared" si="15"/>
        <v>40</v>
      </c>
      <c r="BG126" s="30" t="s">
        <v>512</v>
      </c>
      <c r="BH126" s="31">
        <f>VAR(BH18:BH124)</f>
        <v>67.443131722800217</v>
      </c>
    </row>
    <row r="127" spans="1:65" ht="24.75" x14ac:dyDescent="0.45">
      <c r="H127" s="22" t="s">
        <v>502</v>
      </c>
      <c r="I127" s="23">
        <f>AVERAGE(D18:D124)</f>
        <v>28.056074766355142</v>
      </c>
      <c r="J127" s="24">
        <f>COUNTIF(E18:E124,"F")</f>
        <v>53</v>
      </c>
      <c r="K127" s="24" t="s">
        <v>503</v>
      </c>
      <c r="L127" s="25">
        <f>COUNTIF(G18:G124,"PERU")</f>
        <v>76</v>
      </c>
      <c r="M127" s="25" t="s">
        <v>232</v>
      </c>
      <c r="N127" s="21" t="s">
        <v>496</v>
      </c>
      <c r="O127">
        <f>COUNTIF(O18:O124,0)</f>
        <v>45</v>
      </c>
      <c r="P127">
        <f t="shared" ref="P127:BB127" si="16">COUNTIF(P18:P124,0)</f>
        <v>36</v>
      </c>
      <c r="Q127">
        <f t="shared" si="16"/>
        <v>58</v>
      </c>
      <c r="R127">
        <f t="shared" si="16"/>
        <v>17</v>
      </c>
      <c r="S127">
        <f t="shared" si="16"/>
        <v>9</v>
      </c>
      <c r="T127">
        <f t="shared" si="16"/>
        <v>44</v>
      </c>
      <c r="U127">
        <f t="shared" si="16"/>
        <v>49</v>
      </c>
      <c r="V127">
        <f t="shared" si="16"/>
        <v>28</v>
      </c>
      <c r="W127">
        <f t="shared" si="16"/>
        <v>17</v>
      </c>
      <c r="X127">
        <f t="shared" si="16"/>
        <v>17</v>
      </c>
      <c r="Y127">
        <f t="shared" si="16"/>
        <v>37</v>
      </c>
      <c r="Z127">
        <f t="shared" si="16"/>
        <v>19</v>
      </c>
      <c r="AA127">
        <f t="shared" si="16"/>
        <v>22</v>
      </c>
      <c r="AB127">
        <f t="shared" si="16"/>
        <v>44</v>
      </c>
      <c r="AC127">
        <f t="shared" si="16"/>
        <v>33</v>
      </c>
      <c r="AD127">
        <f t="shared" si="16"/>
        <v>23</v>
      </c>
      <c r="AE127">
        <f t="shared" si="16"/>
        <v>56</v>
      </c>
      <c r="AF127">
        <f t="shared" si="16"/>
        <v>27</v>
      </c>
      <c r="AG127">
        <f t="shared" si="16"/>
        <v>61</v>
      </c>
      <c r="AH127">
        <f t="shared" si="16"/>
        <v>25</v>
      </c>
      <c r="AI127">
        <f t="shared" si="16"/>
        <v>35</v>
      </c>
      <c r="AJ127">
        <f t="shared" si="16"/>
        <v>15</v>
      </c>
      <c r="AK127">
        <f t="shared" si="16"/>
        <v>46</v>
      </c>
      <c r="AL127">
        <f t="shared" si="16"/>
        <v>13</v>
      </c>
      <c r="AM127">
        <f t="shared" si="16"/>
        <v>15</v>
      </c>
      <c r="AN127">
        <f t="shared" si="16"/>
        <v>90</v>
      </c>
      <c r="AO127">
        <f t="shared" si="16"/>
        <v>29</v>
      </c>
      <c r="AP127">
        <f t="shared" si="16"/>
        <v>13</v>
      </c>
      <c r="AQ127">
        <f t="shared" si="16"/>
        <v>30</v>
      </c>
      <c r="AR127">
        <f t="shared" si="16"/>
        <v>26</v>
      </c>
      <c r="AS127">
        <f t="shared" si="16"/>
        <v>33</v>
      </c>
      <c r="AT127">
        <f t="shared" si="16"/>
        <v>57</v>
      </c>
      <c r="AU127">
        <f t="shared" si="16"/>
        <v>16</v>
      </c>
      <c r="AV127">
        <f t="shared" si="16"/>
        <v>41</v>
      </c>
      <c r="AW127">
        <f t="shared" si="16"/>
        <v>12</v>
      </c>
      <c r="AX127">
        <f t="shared" si="16"/>
        <v>20</v>
      </c>
      <c r="AY127">
        <f t="shared" si="16"/>
        <v>74</v>
      </c>
      <c r="AZ127">
        <f t="shared" si="16"/>
        <v>33</v>
      </c>
      <c r="BA127">
        <f t="shared" si="16"/>
        <v>27</v>
      </c>
      <c r="BB127">
        <f t="shared" si="16"/>
        <v>35</v>
      </c>
      <c r="BC127" s="29">
        <f>STDEV(BC18:BC124)</f>
        <v>8.2123767401891765</v>
      </c>
      <c r="BD127" s="29">
        <f t="shared" ref="BD127:BF127" si="17">STDEV(BD18:BD124)</f>
        <v>7.1702475064305711</v>
      </c>
      <c r="BE127" s="29">
        <f t="shared" si="17"/>
        <v>8.3520556158380046</v>
      </c>
      <c r="BF127" s="29">
        <f t="shared" si="17"/>
        <v>0</v>
      </c>
      <c r="BG127" s="30" t="s">
        <v>222</v>
      </c>
      <c r="BH127" s="32" t="s">
        <v>513</v>
      </c>
      <c r="BI127" s="33" t="s">
        <v>514</v>
      </c>
    </row>
    <row r="128" spans="1:65" ht="30" x14ac:dyDescent="0.25">
      <c r="H128" s="22" t="s">
        <v>222</v>
      </c>
      <c r="I128" s="23">
        <f>STDEV(D18:D124)</f>
        <v>6.1072672079314048</v>
      </c>
      <c r="J128" s="24">
        <f>COUNTIF(E18:E124,"M")</f>
        <v>54</v>
      </c>
      <c r="K128" s="24" t="s">
        <v>504</v>
      </c>
      <c r="L128" s="25">
        <f>COUNTIF(G18:G124,"ECUADOR")</f>
        <v>31</v>
      </c>
      <c r="M128" s="25" t="s">
        <v>223</v>
      </c>
      <c r="N128" s="21" t="s">
        <v>505</v>
      </c>
      <c r="O128">
        <f>COUNTIF(D18:D124,"--")</f>
        <v>0</v>
      </c>
      <c r="P128">
        <f t="shared" ref="P128:BB128" si="18">COUNTIF(E18:E124,"--")</f>
        <v>0</v>
      </c>
      <c r="Q128">
        <f t="shared" si="18"/>
        <v>0</v>
      </c>
      <c r="R128">
        <f t="shared" si="18"/>
        <v>0</v>
      </c>
      <c r="S128">
        <f t="shared" si="18"/>
        <v>0</v>
      </c>
      <c r="T128">
        <f t="shared" si="18"/>
        <v>0</v>
      </c>
      <c r="U128">
        <f t="shared" si="18"/>
        <v>0</v>
      </c>
      <c r="V128">
        <f t="shared" si="18"/>
        <v>0</v>
      </c>
      <c r="W128">
        <f t="shared" si="18"/>
        <v>0</v>
      </c>
      <c r="X128">
        <f t="shared" si="18"/>
        <v>0</v>
      </c>
      <c r="Y128">
        <f t="shared" si="18"/>
        <v>0</v>
      </c>
      <c r="Z128">
        <f t="shared" si="18"/>
        <v>0</v>
      </c>
      <c r="AA128">
        <f t="shared" si="18"/>
        <v>0</v>
      </c>
      <c r="AB128">
        <f t="shared" si="18"/>
        <v>0</v>
      </c>
      <c r="AC128">
        <f t="shared" si="18"/>
        <v>0</v>
      </c>
      <c r="AD128">
        <f t="shared" si="18"/>
        <v>0</v>
      </c>
      <c r="AE128">
        <f t="shared" si="18"/>
        <v>0</v>
      </c>
      <c r="AF128">
        <f t="shared" si="18"/>
        <v>0</v>
      </c>
      <c r="AG128">
        <f t="shared" si="18"/>
        <v>0</v>
      </c>
      <c r="AH128">
        <f t="shared" si="18"/>
        <v>0</v>
      </c>
      <c r="AI128">
        <f t="shared" si="18"/>
        <v>0</v>
      </c>
      <c r="AJ128">
        <f t="shared" si="18"/>
        <v>0</v>
      </c>
      <c r="AK128">
        <f t="shared" si="18"/>
        <v>0</v>
      </c>
      <c r="AL128">
        <f t="shared" si="18"/>
        <v>0</v>
      </c>
      <c r="AM128">
        <f t="shared" si="18"/>
        <v>0</v>
      </c>
      <c r="AN128">
        <f t="shared" si="18"/>
        <v>0</v>
      </c>
      <c r="AO128">
        <f t="shared" si="18"/>
        <v>0</v>
      </c>
      <c r="AP128">
        <f t="shared" si="18"/>
        <v>0</v>
      </c>
      <c r="AQ128">
        <f t="shared" si="18"/>
        <v>0</v>
      </c>
      <c r="AR128">
        <f t="shared" si="18"/>
        <v>0</v>
      </c>
      <c r="AS128">
        <f t="shared" si="18"/>
        <v>0</v>
      </c>
      <c r="AT128">
        <f t="shared" si="18"/>
        <v>0</v>
      </c>
      <c r="AU128">
        <f t="shared" si="18"/>
        <v>0</v>
      </c>
      <c r="AV128">
        <f t="shared" si="18"/>
        <v>0</v>
      </c>
      <c r="AW128">
        <f t="shared" si="18"/>
        <v>0</v>
      </c>
      <c r="AX128">
        <f t="shared" si="18"/>
        <v>0</v>
      </c>
      <c r="AY128">
        <f t="shared" si="18"/>
        <v>0</v>
      </c>
      <c r="AZ128">
        <f t="shared" si="18"/>
        <v>0</v>
      </c>
      <c r="BA128">
        <f t="shared" si="18"/>
        <v>0</v>
      </c>
      <c r="BB128">
        <f t="shared" si="18"/>
        <v>0</v>
      </c>
      <c r="BC128" s="29">
        <f>MAX(BC18:BC124)</f>
        <v>40</v>
      </c>
      <c r="BD128" s="29">
        <f t="shared" ref="BD128:BF128" si="19">MAX(BD18:BD124)</f>
        <v>32</v>
      </c>
      <c r="BE128" s="29">
        <f t="shared" si="19"/>
        <v>34</v>
      </c>
      <c r="BF128" s="29">
        <f t="shared" si="19"/>
        <v>40</v>
      </c>
      <c r="BG128" s="30" t="s">
        <v>506</v>
      </c>
      <c r="BI128" s="34" t="s">
        <v>515</v>
      </c>
      <c r="BJ128" s="35">
        <f>CORREL($BI$18:$BI$124,$BJ$18:$BJ$124)</f>
        <v>0.84646482795664424</v>
      </c>
      <c r="BK128" s="22" t="s">
        <v>516</v>
      </c>
      <c r="BL128" s="22"/>
      <c r="BM128" s="22"/>
    </row>
    <row r="129" spans="6:73" x14ac:dyDescent="0.25">
      <c r="H129" s="22" t="s">
        <v>506</v>
      </c>
      <c r="I129" s="22">
        <f>MAX(D18:D124)</f>
        <v>50</v>
      </c>
      <c r="J129" s="24">
        <f>SUM(J127:J128)</f>
        <v>107</v>
      </c>
      <c r="K129" s="24" t="s">
        <v>498</v>
      </c>
      <c r="L129" s="25"/>
      <c r="M129" s="25"/>
      <c r="N129" s="21" t="s">
        <v>507</v>
      </c>
      <c r="O129">
        <f>COUNTIF(O18:O124,"")</f>
        <v>5</v>
      </c>
      <c r="P129">
        <f t="shared" ref="P129:BB129" si="20">COUNTIF(P18:P124,"")</f>
        <v>6</v>
      </c>
      <c r="Q129">
        <f t="shared" si="20"/>
        <v>1</v>
      </c>
      <c r="R129">
        <f t="shared" si="20"/>
        <v>1</v>
      </c>
      <c r="S129">
        <f t="shared" si="20"/>
        <v>9</v>
      </c>
      <c r="T129">
        <f t="shared" si="20"/>
        <v>5</v>
      </c>
      <c r="U129">
        <f t="shared" si="20"/>
        <v>8</v>
      </c>
      <c r="V129">
        <f t="shared" si="20"/>
        <v>5</v>
      </c>
      <c r="W129">
        <f t="shared" si="20"/>
        <v>10</v>
      </c>
      <c r="X129">
        <f t="shared" si="20"/>
        <v>2</v>
      </c>
      <c r="Y129">
        <f t="shared" si="20"/>
        <v>9</v>
      </c>
      <c r="Z129">
        <f t="shared" si="20"/>
        <v>5</v>
      </c>
      <c r="AA129">
        <f t="shared" si="20"/>
        <v>19</v>
      </c>
      <c r="AB129">
        <f t="shared" si="20"/>
        <v>16</v>
      </c>
      <c r="AC129">
        <f t="shared" si="20"/>
        <v>8</v>
      </c>
      <c r="AD129">
        <f t="shared" si="20"/>
        <v>9</v>
      </c>
      <c r="AE129">
        <f t="shared" si="20"/>
        <v>16</v>
      </c>
      <c r="AF129">
        <f t="shared" si="20"/>
        <v>8</v>
      </c>
      <c r="AG129">
        <f t="shared" si="20"/>
        <v>10</v>
      </c>
      <c r="AH129">
        <f t="shared" si="20"/>
        <v>15</v>
      </c>
      <c r="AI129">
        <f t="shared" si="20"/>
        <v>9</v>
      </c>
      <c r="AJ129">
        <f t="shared" si="20"/>
        <v>10</v>
      </c>
      <c r="AK129">
        <f t="shared" si="20"/>
        <v>14</v>
      </c>
      <c r="AL129">
        <f t="shared" si="20"/>
        <v>8</v>
      </c>
      <c r="AM129">
        <f t="shared" si="20"/>
        <v>11</v>
      </c>
      <c r="AN129">
        <f t="shared" si="20"/>
        <v>13</v>
      </c>
      <c r="AO129">
        <f t="shared" si="20"/>
        <v>22</v>
      </c>
      <c r="AP129">
        <f t="shared" si="20"/>
        <v>18</v>
      </c>
      <c r="AQ129">
        <f t="shared" si="20"/>
        <v>33</v>
      </c>
      <c r="AR129">
        <f t="shared" si="20"/>
        <v>23</v>
      </c>
      <c r="AS129">
        <f t="shared" si="20"/>
        <v>36</v>
      </c>
      <c r="AT129">
        <f t="shared" si="20"/>
        <v>29</v>
      </c>
      <c r="AU129">
        <f t="shared" si="20"/>
        <v>25</v>
      </c>
      <c r="AV129">
        <f t="shared" si="20"/>
        <v>42</v>
      </c>
      <c r="AW129">
        <f t="shared" si="20"/>
        <v>30</v>
      </c>
      <c r="AX129">
        <f t="shared" si="20"/>
        <v>28</v>
      </c>
      <c r="AY129">
        <f t="shared" si="20"/>
        <v>32</v>
      </c>
      <c r="AZ129">
        <f t="shared" si="20"/>
        <v>44</v>
      </c>
      <c r="BA129">
        <f t="shared" si="20"/>
        <v>44</v>
      </c>
      <c r="BB129">
        <f t="shared" si="20"/>
        <v>50</v>
      </c>
      <c r="BC129" s="29">
        <f>MIN(BC18:BC124)</f>
        <v>2</v>
      </c>
      <c r="BD129" s="29">
        <f t="shared" ref="BD129:BF129" si="21">MIN(BD18:BD124)</f>
        <v>0</v>
      </c>
      <c r="BE129" s="29">
        <f t="shared" si="21"/>
        <v>0</v>
      </c>
      <c r="BF129" s="29">
        <f t="shared" si="21"/>
        <v>40</v>
      </c>
      <c r="BG129" s="30" t="s">
        <v>508</v>
      </c>
      <c r="BI129" s="34" t="s">
        <v>517</v>
      </c>
      <c r="BJ129" s="35">
        <f>(2*BJ128)/(1+BJ128)</f>
        <v>0.91684912178193911</v>
      </c>
      <c r="BK129" s="22" t="s">
        <v>518</v>
      </c>
      <c r="BL129" s="22"/>
      <c r="BM129" s="22"/>
    </row>
    <row r="130" spans="6:73" x14ac:dyDescent="0.25">
      <c r="H130" s="22" t="s">
        <v>508</v>
      </c>
      <c r="I130" s="22">
        <f>MIN(D18:D124)</f>
        <v>18</v>
      </c>
      <c r="L130" s="25">
        <f>SUM(L127:L128)</f>
        <v>107</v>
      </c>
      <c r="M130" s="25"/>
      <c r="O130">
        <f t="shared" ref="O130:BB130" si="22">SUM(O126:O129)</f>
        <v>107</v>
      </c>
      <c r="P130">
        <f t="shared" si="22"/>
        <v>107</v>
      </c>
      <c r="Q130">
        <f t="shared" si="22"/>
        <v>107</v>
      </c>
      <c r="R130">
        <f t="shared" si="22"/>
        <v>107</v>
      </c>
      <c r="S130">
        <f t="shared" si="22"/>
        <v>107</v>
      </c>
      <c r="T130">
        <f t="shared" si="22"/>
        <v>107</v>
      </c>
      <c r="U130">
        <f t="shared" si="22"/>
        <v>107</v>
      </c>
      <c r="V130">
        <f t="shared" si="22"/>
        <v>107</v>
      </c>
      <c r="W130">
        <f t="shared" si="22"/>
        <v>107</v>
      </c>
      <c r="X130">
        <f t="shared" si="22"/>
        <v>107</v>
      </c>
      <c r="Y130">
        <f t="shared" si="22"/>
        <v>107</v>
      </c>
      <c r="Z130">
        <f t="shared" si="22"/>
        <v>107</v>
      </c>
      <c r="AA130">
        <f t="shared" si="22"/>
        <v>107</v>
      </c>
      <c r="AB130">
        <f t="shared" si="22"/>
        <v>107</v>
      </c>
      <c r="AC130">
        <f t="shared" si="22"/>
        <v>107</v>
      </c>
      <c r="AD130">
        <f t="shared" si="22"/>
        <v>107</v>
      </c>
      <c r="AE130">
        <f t="shared" si="22"/>
        <v>107</v>
      </c>
      <c r="AF130">
        <f t="shared" si="22"/>
        <v>107</v>
      </c>
      <c r="AG130">
        <f t="shared" si="22"/>
        <v>107</v>
      </c>
      <c r="AH130">
        <f t="shared" si="22"/>
        <v>107</v>
      </c>
      <c r="AI130">
        <f t="shared" si="22"/>
        <v>107</v>
      </c>
      <c r="AJ130">
        <f t="shared" si="22"/>
        <v>107</v>
      </c>
      <c r="AK130">
        <f t="shared" si="22"/>
        <v>107</v>
      </c>
      <c r="AL130">
        <f t="shared" si="22"/>
        <v>107</v>
      </c>
      <c r="AM130">
        <f t="shared" si="22"/>
        <v>107</v>
      </c>
      <c r="AN130">
        <f t="shared" si="22"/>
        <v>107</v>
      </c>
      <c r="AO130">
        <f t="shared" si="22"/>
        <v>107</v>
      </c>
      <c r="AP130">
        <f t="shared" si="22"/>
        <v>107</v>
      </c>
      <c r="AQ130">
        <f t="shared" si="22"/>
        <v>107</v>
      </c>
      <c r="AR130">
        <f t="shared" si="22"/>
        <v>107</v>
      </c>
      <c r="AS130">
        <f t="shared" si="22"/>
        <v>107</v>
      </c>
      <c r="AT130">
        <f t="shared" si="22"/>
        <v>107</v>
      </c>
      <c r="AU130">
        <f t="shared" si="22"/>
        <v>107</v>
      </c>
      <c r="AV130">
        <f t="shared" si="22"/>
        <v>107</v>
      </c>
      <c r="AW130">
        <f t="shared" si="22"/>
        <v>107</v>
      </c>
      <c r="AX130">
        <f t="shared" si="22"/>
        <v>107</v>
      </c>
      <c r="AY130">
        <f t="shared" si="22"/>
        <v>107</v>
      </c>
      <c r="AZ130">
        <f t="shared" si="22"/>
        <v>107</v>
      </c>
      <c r="BA130">
        <f t="shared" si="22"/>
        <v>107</v>
      </c>
      <c r="BB130">
        <f t="shared" si="22"/>
        <v>107</v>
      </c>
      <c r="BO130" s="47" t="s">
        <v>532</v>
      </c>
      <c r="BP130" s="52">
        <v>107</v>
      </c>
      <c r="BQ130" s="53"/>
    </row>
    <row r="131" spans="6:73" ht="24.75" x14ac:dyDescent="0.45">
      <c r="H131" s="22"/>
      <c r="I131" s="22"/>
      <c r="L131" s="25"/>
      <c r="M131" s="25"/>
      <c r="O131" s="28">
        <f>VAR(O18:O124)</f>
        <v>0.24898078043098429</v>
      </c>
      <c r="P131" s="28">
        <f t="shared" ref="P131:BB131" si="23">VAR(P18:P124)</f>
        <v>0.23168316831683172</v>
      </c>
      <c r="Q131" s="28">
        <f t="shared" si="23"/>
        <v>0.25013477088948788</v>
      </c>
      <c r="R131" s="28">
        <f t="shared" si="23"/>
        <v>0.1359389038634321</v>
      </c>
      <c r="S131" s="28">
        <f t="shared" si="23"/>
        <v>8.4262571007784587E-2</v>
      </c>
      <c r="T131" s="28">
        <f t="shared" si="23"/>
        <v>0.24771888953601245</v>
      </c>
      <c r="U131" s="28">
        <f t="shared" si="23"/>
        <v>0.25252525252525254</v>
      </c>
      <c r="V131" s="28">
        <f t="shared" si="23"/>
        <v>0.20112599495243641</v>
      </c>
      <c r="W131" s="28">
        <f t="shared" si="23"/>
        <v>0.1460481099656358</v>
      </c>
      <c r="X131" s="28">
        <f t="shared" si="23"/>
        <v>0.13699633699633706</v>
      </c>
      <c r="Y131" s="28">
        <f t="shared" si="23"/>
        <v>0.23742899221544289</v>
      </c>
      <c r="Z131" s="28">
        <f t="shared" si="23"/>
        <v>0.1530770724131236</v>
      </c>
      <c r="AA131" s="28">
        <f t="shared" si="23"/>
        <v>0.18965517241379309</v>
      </c>
      <c r="AB131" s="28">
        <f t="shared" si="23"/>
        <v>0.25250305250305249</v>
      </c>
      <c r="AC131" s="28">
        <f t="shared" si="23"/>
        <v>0.22448979591836735</v>
      </c>
      <c r="AD131" s="28">
        <f t="shared" si="23"/>
        <v>0.18146433831264464</v>
      </c>
      <c r="AE131" s="28">
        <f t="shared" si="23"/>
        <v>0.23931623931623933</v>
      </c>
      <c r="AF131" s="28">
        <f t="shared" si="23"/>
        <v>0.20037105751391462</v>
      </c>
      <c r="AG131" s="28">
        <f t="shared" si="23"/>
        <v>0.2358247422680412</v>
      </c>
      <c r="AH131" s="28">
        <f t="shared" si="23"/>
        <v>0.20007166746297184</v>
      </c>
      <c r="AI131" s="28">
        <f t="shared" si="23"/>
        <v>0.23195876288659795</v>
      </c>
      <c r="AJ131" s="28">
        <f t="shared" si="23"/>
        <v>0.13208762886597944</v>
      </c>
      <c r="AK131" s="28">
        <f t="shared" si="23"/>
        <v>0.25268817204301075</v>
      </c>
      <c r="AL131" s="28">
        <f t="shared" si="23"/>
        <v>0.11523397237682946</v>
      </c>
      <c r="AM131" s="28">
        <f t="shared" si="23"/>
        <v>0.13322368421052633</v>
      </c>
      <c r="AN131" s="28">
        <f t="shared" si="23"/>
        <v>4.1180507892930679E-2</v>
      </c>
      <c r="AO131" s="28">
        <f t="shared" si="23"/>
        <v>0.22745098039215689</v>
      </c>
      <c r="AP131" s="28">
        <f t="shared" si="23"/>
        <v>0.12614913176710923</v>
      </c>
      <c r="AQ131" s="28">
        <f t="shared" si="23"/>
        <v>0.24435394298407997</v>
      </c>
      <c r="AR131" s="28">
        <f t="shared" si="23"/>
        <v>0.2162937464142283</v>
      </c>
      <c r="AS131" s="28">
        <f t="shared" si="23"/>
        <v>0.25231388329979881</v>
      </c>
      <c r="AT131" s="28">
        <f t="shared" si="23"/>
        <v>0.1993006993006993</v>
      </c>
      <c r="AU131" s="28">
        <f t="shared" si="23"/>
        <v>0.15898825654923213</v>
      </c>
      <c r="AV131" s="28">
        <f t="shared" si="23"/>
        <v>0.23653846153846153</v>
      </c>
      <c r="AW131" s="28">
        <f t="shared" si="23"/>
        <v>0.13328776486671221</v>
      </c>
      <c r="AX131" s="28">
        <f t="shared" si="23"/>
        <v>0.19149626744563455</v>
      </c>
      <c r="AY131" s="28">
        <f t="shared" si="23"/>
        <v>1.3333333333333334E-2</v>
      </c>
      <c r="AZ131" s="28">
        <f t="shared" si="23"/>
        <v>0.25345622119815669</v>
      </c>
      <c r="BA131" s="28">
        <f t="shared" si="23"/>
        <v>0.24884792626728108</v>
      </c>
      <c r="BB131" s="28">
        <f t="shared" si="23"/>
        <v>0.2412280701754386</v>
      </c>
      <c r="BC131" s="31">
        <f>SUM(O131:BB131)</f>
        <v>7.6990283226299843</v>
      </c>
      <c r="BD131" s="36" t="s">
        <v>519</v>
      </c>
      <c r="BO131" s="48" t="s">
        <v>533</v>
      </c>
      <c r="BP131" s="52">
        <v>21</v>
      </c>
      <c r="BQ131" s="53"/>
    </row>
    <row r="132" spans="6:73" x14ac:dyDescent="0.25">
      <c r="H132" s="22"/>
      <c r="I132" s="22"/>
      <c r="L132" s="25"/>
      <c r="M132" s="25"/>
      <c r="BO132" s="48" t="s">
        <v>534</v>
      </c>
      <c r="BP132" s="52">
        <v>8.5</v>
      </c>
      <c r="BQ132" s="53"/>
    </row>
    <row r="133" spans="6:73" ht="30" x14ac:dyDescent="0.25">
      <c r="BC133" s="5" t="s">
        <v>503</v>
      </c>
      <c r="BD133" s="5" t="s">
        <v>504</v>
      </c>
      <c r="BE133" s="5" t="s">
        <v>520</v>
      </c>
      <c r="BF133" s="37" t="s">
        <v>256</v>
      </c>
      <c r="BG133" s="5" t="s">
        <v>491</v>
      </c>
      <c r="BH133" s="5" t="s">
        <v>492</v>
      </c>
      <c r="BI133" s="5" t="s">
        <v>232</v>
      </c>
      <c r="BJ133" s="5" t="s">
        <v>223</v>
      </c>
      <c r="BO133" s="49" t="s">
        <v>535</v>
      </c>
      <c r="BP133" s="54" t="s">
        <v>536</v>
      </c>
      <c r="BQ133" s="55"/>
    </row>
    <row r="134" spans="6:73" x14ac:dyDescent="0.25">
      <c r="BC134" s="18">
        <f>SUMIF($E$18:$E$124,"f",BC18:BC124)</f>
        <v>1018</v>
      </c>
      <c r="BD134" s="18">
        <f>SUMIF($E$18:$E$124,"M",BC18:BC124)</f>
        <v>1247</v>
      </c>
      <c r="BE134" s="18">
        <f>SUMIF($K$18:$K$124,"SECUNDARIO",$BC$18:$BC$124)</f>
        <v>179</v>
      </c>
      <c r="BF134" s="18">
        <f>SUMIF($K$18:$K$124,"ESTUDIANTE UNIVERSITARIO",$BC$18:$BC$124)</f>
        <v>1132</v>
      </c>
      <c r="BG134" s="18">
        <f>SUMIF($K$18:$K$124,"TERCER NIVEL",$BC$18:$BC$124)</f>
        <v>681</v>
      </c>
      <c r="BH134" s="18">
        <f>SUMIF($K$18:$K$124,"CUARTO NIVEL",$BC$18:$BC$124)</f>
        <v>273</v>
      </c>
      <c r="BI134" s="18">
        <f>SUMIF($G$18:$G$124,"PERU",$BC$18:$BC$124)</f>
        <v>1684</v>
      </c>
      <c r="BJ134" s="18">
        <f>SUMIF($G$18:$G$124,"ECUADOR",$BC$18:$BC$124)</f>
        <v>581</v>
      </c>
      <c r="BK134" s="5" t="s">
        <v>521</v>
      </c>
      <c r="BO134" s="50">
        <v>10</v>
      </c>
      <c r="BP134" s="51">
        <v>40</v>
      </c>
      <c r="BQ134" s="51"/>
      <c r="BT134">
        <v>40</v>
      </c>
      <c r="BU134">
        <v>10</v>
      </c>
    </row>
    <row r="135" spans="6:73" x14ac:dyDescent="0.25">
      <c r="BC135" s="18">
        <f>COUNTIF($E$18:$E$124,"F")</f>
        <v>53</v>
      </c>
      <c r="BD135" s="18">
        <f>COUNTIF($E$18:$E$124,"M")</f>
        <v>54</v>
      </c>
      <c r="BE135" s="18">
        <f>COUNTIF($K$18:$K$124,"SECUNDARIO")</f>
        <v>10</v>
      </c>
      <c r="BF135" s="18">
        <f>COUNTIF($K$18:$K$124,"ESTUDIANTE UNIVERSITARIO")</f>
        <v>52</v>
      </c>
      <c r="BG135" s="18">
        <f>COUNTIF($K$18:$K$124,"TERCER NIVEL")</f>
        <v>34</v>
      </c>
      <c r="BH135" s="18">
        <f>COUNTIF($K$18:$K$124,"CUARTO NIVEL")</f>
        <v>11</v>
      </c>
      <c r="BI135" s="18">
        <f>COUNTIF($G$18:$G$124,"PERU")</f>
        <v>76</v>
      </c>
      <c r="BJ135" s="18">
        <f>COUNTIF($G$18:$G$124,"ECUADOR")</f>
        <v>31</v>
      </c>
      <c r="BK135" s="5" t="s">
        <v>522</v>
      </c>
      <c r="BO135" s="50">
        <v>9</v>
      </c>
      <c r="BP135" s="51">
        <v>39.9</v>
      </c>
      <c r="BQ135" s="51">
        <v>32.6</v>
      </c>
      <c r="BT135">
        <v>39.9</v>
      </c>
      <c r="BU135">
        <v>9</v>
      </c>
    </row>
    <row r="136" spans="6:73" x14ac:dyDescent="0.25">
      <c r="F136" s="26" t="s">
        <v>509</v>
      </c>
      <c r="G136" s="26" t="s">
        <v>510</v>
      </c>
      <c r="H136" s="26" t="s">
        <v>511</v>
      </c>
      <c r="BC136" s="38">
        <f t="shared" ref="BC136:BJ136" si="24">BC134/BC135</f>
        <v>19.20754716981132</v>
      </c>
      <c r="BD136" s="38">
        <f t="shared" si="24"/>
        <v>23.092592592592592</v>
      </c>
      <c r="BE136" s="38">
        <f t="shared" si="24"/>
        <v>17.899999999999999</v>
      </c>
      <c r="BF136" s="38">
        <f t="shared" si="24"/>
        <v>21.76923076923077</v>
      </c>
      <c r="BG136" s="38">
        <f t="shared" si="24"/>
        <v>20.029411764705884</v>
      </c>
      <c r="BH136" s="38">
        <f t="shared" si="24"/>
        <v>24.818181818181817</v>
      </c>
      <c r="BI136" s="38">
        <f t="shared" si="24"/>
        <v>22.157894736842106</v>
      </c>
      <c r="BJ136" s="38">
        <f t="shared" si="24"/>
        <v>18.741935483870968</v>
      </c>
      <c r="BK136" s="5" t="s">
        <v>523</v>
      </c>
      <c r="BO136" s="50">
        <v>8</v>
      </c>
      <c r="BP136" s="51">
        <v>32.5</v>
      </c>
      <c r="BQ136" s="51">
        <v>30.6</v>
      </c>
      <c r="BT136">
        <v>39.799999999999997</v>
      </c>
      <c r="BU136">
        <v>9</v>
      </c>
    </row>
    <row r="137" spans="6:73" x14ac:dyDescent="0.25">
      <c r="F137" s="27">
        <v>50</v>
      </c>
      <c r="G137" s="27">
        <v>54</v>
      </c>
      <c r="H137" s="27">
        <f>FREQUENCY($D$18:$D$124,G137:G144)</f>
        <v>1</v>
      </c>
      <c r="BC137" s="38">
        <f>BC126</f>
        <v>21.168224299065422</v>
      </c>
      <c r="BD137" s="38">
        <v>21.168224299065422</v>
      </c>
      <c r="BE137" s="38">
        <v>21.168224299065422</v>
      </c>
      <c r="BF137" s="38">
        <v>21.168224299065422</v>
      </c>
      <c r="BG137" s="38">
        <v>21.168224299065422</v>
      </c>
      <c r="BH137" s="38">
        <v>21.168224299065422</v>
      </c>
      <c r="BI137" s="38">
        <v>21.168224299065422</v>
      </c>
      <c r="BJ137" s="38">
        <v>21.168224299065422</v>
      </c>
      <c r="BK137" s="5" t="s">
        <v>524</v>
      </c>
      <c r="BO137" s="50">
        <v>7</v>
      </c>
      <c r="BP137" s="51">
        <v>30.5</v>
      </c>
      <c r="BQ137" s="51">
        <v>28.1</v>
      </c>
      <c r="BT137">
        <v>39.700000000000003</v>
      </c>
      <c r="BU137">
        <v>9</v>
      </c>
    </row>
    <row r="138" spans="6:73" x14ac:dyDescent="0.25">
      <c r="F138" s="27">
        <v>45</v>
      </c>
      <c r="G138" s="27">
        <f>G137-5</f>
        <v>49</v>
      </c>
      <c r="H138" s="27">
        <f t="shared" ref="H138:H144" si="25">FREQUENCY($D$18:$D$124,G138:G145)</f>
        <v>1</v>
      </c>
      <c r="BO138" s="50">
        <v>6</v>
      </c>
      <c r="BP138" s="51">
        <v>28</v>
      </c>
      <c r="BQ138" s="51">
        <v>23.6</v>
      </c>
      <c r="BT138">
        <v>39.6</v>
      </c>
      <c r="BU138">
        <v>9</v>
      </c>
    </row>
    <row r="139" spans="6:73" x14ac:dyDescent="0.25">
      <c r="F139" s="27">
        <v>40</v>
      </c>
      <c r="G139" s="27">
        <f>G138-5</f>
        <v>44</v>
      </c>
      <c r="H139" s="27">
        <f t="shared" si="25"/>
        <v>4</v>
      </c>
      <c r="BO139" s="50">
        <v>5</v>
      </c>
      <c r="BP139" s="51">
        <v>23.5</v>
      </c>
      <c r="BQ139" s="51">
        <v>18.600000000000001</v>
      </c>
      <c r="BT139">
        <v>39.5</v>
      </c>
      <c r="BU139">
        <v>9</v>
      </c>
    </row>
    <row r="140" spans="6:73" x14ac:dyDescent="0.25">
      <c r="F140" s="27">
        <v>35</v>
      </c>
      <c r="G140" s="27">
        <f t="shared" ref="G140:G144" si="26">G139-5</f>
        <v>39</v>
      </c>
      <c r="H140" s="27">
        <f t="shared" si="25"/>
        <v>9</v>
      </c>
      <c r="BO140" s="50">
        <v>4</v>
      </c>
      <c r="BP140" s="51">
        <v>18.5</v>
      </c>
      <c r="BQ140" s="51">
        <v>14.6</v>
      </c>
      <c r="BT140">
        <v>39.4</v>
      </c>
      <c r="BU140">
        <v>9</v>
      </c>
    </row>
    <row r="141" spans="6:73" x14ac:dyDescent="0.25">
      <c r="F141" s="27">
        <v>30</v>
      </c>
      <c r="G141" s="27">
        <f t="shared" si="26"/>
        <v>34</v>
      </c>
      <c r="H141" s="27">
        <f t="shared" si="25"/>
        <v>17</v>
      </c>
      <c r="BO141" s="50">
        <v>3</v>
      </c>
      <c r="BP141" s="51">
        <v>14.5</v>
      </c>
      <c r="BQ141" s="51">
        <v>11.6</v>
      </c>
      <c r="BT141">
        <v>39.299999999999997</v>
      </c>
      <c r="BU141">
        <v>9</v>
      </c>
    </row>
    <row r="142" spans="6:73" x14ac:dyDescent="0.25">
      <c r="F142" s="27">
        <v>25</v>
      </c>
      <c r="G142" s="27">
        <f t="shared" si="26"/>
        <v>29</v>
      </c>
      <c r="H142" s="27">
        <f t="shared" si="25"/>
        <v>39</v>
      </c>
      <c r="BO142" s="50">
        <v>2</v>
      </c>
      <c r="BP142" s="51">
        <v>11.5</v>
      </c>
      <c r="BQ142" s="51">
        <v>7.6</v>
      </c>
      <c r="BT142">
        <v>39.200000000000003</v>
      </c>
      <c r="BU142">
        <v>9</v>
      </c>
    </row>
    <row r="143" spans="6:73" x14ac:dyDescent="0.25">
      <c r="F143" s="27">
        <v>20</v>
      </c>
      <c r="G143" s="27">
        <f t="shared" si="26"/>
        <v>24</v>
      </c>
      <c r="H143" s="27">
        <f t="shared" si="25"/>
        <v>33</v>
      </c>
      <c r="BO143" s="50">
        <v>1</v>
      </c>
      <c r="BP143" s="51">
        <v>7.5</v>
      </c>
      <c r="BQ143" s="51">
        <v>3.6</v>
      </c>
      <c r="BT143">
        <v>39.1</v>
      </c>
      <c r="BU143">
        <v>9</v>
      </c>
    </row>
    <row r="144" spans="6:73" x14ac:dyDescent="0.25">
      <c r="F144" s="27">
        <v>15</v>
      </c>
      <c r="G144" s="27">
        <f t="shared" si="26"/>
        <v>19</v>
      </c>
      <c r="H144" s="27">
        <f t="shared" si="25"/>
        <v>3</v>
      </c>
      <c r="BO144" s="50">
        <v>0</v>
      </c>
      <c r="BP144" s="51">
        <v>3.5</v>
      </c>
      <c r="BQ144" s="51">
        <v>0</v>
      </c>
      <c r="BT144">
        <v>39</v>
      </c>
      <c r="BU144">
        <v>9</v>
      </c>
    </row>
    <row r="145" spans="6:73" x14ac:dyDescent="0.25">
      <c r="F145" s="27"/>
      <c r="G145" s="27"/>
      <c r="H145" s="27"/>
      <c r="BT145">
        <v>38.9</v>
      </c>
      <c r="BU145">
        <v>9</v>
      </c>
    </row>
    <row r="146" spans="6:73" x14ac:dyDescent="0.25">
      <c r="F146" s="27"/>
      <c r="G146" s="27"/>
      <c r="H146" s="27"/>
      <c r="BT146">
        <v>38.799999999999997</v>
      </c>
      <c r="BU146">
        <v>9</v>
      </c>
    </row>
    <row r="147" spans="6:73" x14ac:dyDescent="0.25">
      <c r="F147" s="27"/>
      <c r="G147" s="27"/>
      <c r="H147" s="27">
        <f>SUM(H137:H146)</f>
        <v>107</v>
      </c>
      <c r="BT147">
        <v>38.700000000000003</v>
      </c>
      <c r="BU147">
        <v>9</v>
      </c>
    </row>
    <row r="148" spans="6:73" x14ac:dyDescent="0.25">
      <c r="H148" s="27"/>
      <c r="BT148">
        <v>38.6</v>
      </c>
      <c r="BU148">
        <v>9</v>
      </c>
    </row>
    <row r="149" spans="6:73" x14ac:dyDescent="0.25">
      <c r="BT149">
        <v>38.5</v>
      </c>
      <c r="BU149">
        <v>9</v>
      </c>
    </row>
    <row r="150" spans="6:73" x14ac:dyDescent="0.25">
      <c r="BT150">
        <v>38.4</v>
      </c>
      <c r="BU150">
        <v>9</v>
      </c>
    </row>
    <row r="151" spans="6:73" x14ac:dyDescent="0.25">
      <c r="BT151">
        <v>38.299999999999997</v>
      </c>
      <c r="BU151">
        <v>9</v>
      </c>
    </row>
    <row r="152" spans="6:73" x14ac:dyDescent="0.25">
      <c r="BT152">
        <v>38.200000000000003</v>
      </c>
      <c r="BU152">
        <v>9</v>
      </c>
    </row>
    <row r="153" spans="6:73" x14ac:dyDescent="0.25">
      <c r="BT153">
        <v>38.1</v>
      </c>
      <c r="BU153">
        <v>9</v>
      </c>
    </row>
    <row r="154" spans="6:73" x14ac:dyDescent="0.25">
      <c r="BT154">
        <v>38</v>
      </c>
      <c r="BU154">
        <v>9</v>
      </c>
    </row>
    <row r="155" spans="6:73" x14ac:dyDescent="0.25">
      <c r="BT155">
        <v>37.9</v>
      </c>
      <c r="BU155">
        <v>9</v>
      </c>
    </row>
    <row r="156" spans="6:73" x14ac:dyDescent="0.25">
      <c r="BT156">
        <v>37.799999999999997</v>
      </c>
      <c r="BU156">
        <v>9</v>
      </c>
    </row>
    <row r="157" spans="6:73" x14ac:dyDescent="0.25">
      <c r="BC157" s="39" t="s">
        <v>525</v>
      </c>
      <c r="BD157" s="39" t="s">
        <v>526</v>
      </c>
      <c r="BE157" s="40">
        <v>42053</v>
      </c>
      <c r="BT157">
        <v>37.700000000000003</v>
      </c>
      <c r="BU157">
        <v>9</v>
      </c>
    </row>
    <row r="158" spans="6:73" x14ac:dyDescent="0.25">
      <c r="BC158" s="41" t="s">
        <v>510</v>
      </c>
      <c r="BD158" s="41" t="s">
        <v>511</v>
      </c>
      <c r="BE158" s="41" t="s">
        <v>527</v>
      </c>
      <c r="BF158" s="41" t="s">
        <v>528</v>
      </c>
      <c r="BG158" s="41" t="s">
        <v>529</v>
      </c>
      <c r="BT158">
        <v>37.6</v>
      </c>
      <c r="BU158">
        <v>9</v>
      </c>
    </row>
    <row r="159" spans="6:73" x14ac:dyDescent="0.25">
      <c r="BC159" s="42">
        <v>40</v>
      </c>
      <c r="BD159" s="42">
        <f>FREQUENCY($BC$18:$BC$124,BC159:BC170)</f>
        <v>1</v>
      </c>
      <c r="BE159" s="42">
        <f t="shared" ref="BE159:BE167" si="27">BD159+BE160</f>
        <v>107</v>
      </c>
      <c r="BF159" s="43">
        <f>(BE159*100)/$BD$168</f>
        <v>100</v>
      </c>
      <c r="BG159" s="43">
        <f t="shared" ref="BG159:BG167" si="28">ROUND(BF159,0)</f>
        <v>100</v>
      </c>
      <c r="BT159">
        <v>37.5</v>
      </c>
      <c r="BU159">
        <v>9</v>
      </c>
    </row>
    <row r="160" spans="6:73" x14ac:dyDescent="0.25">
      <c r="BC160" s="42">
        <v>35</v>
      </c>
      <c r="BD160" s="42">
        <f t="shared" ref="BD160:BD167" si="29">FREQUENCY($BC$18:$BC$124,BC160:BC171)</f>
        <v>14</v>
      </c>
      <c r="BE160" s="42">
        <f t="shared" si="27"/>
        <v>106</v>
      </c>
      <c r="BF160" s="43">
        <f t="shared" ref="BF160:BF167" si="30">(BE160*100)/$BD$168</f>
        <v>99.065420560747668</v>
      </c>
      <c r="BG160" s="43">
        <f t="shared" si="28"/>
        <v>99</v>
      </c>
      <c r="BT160">
        <v>37.4</v>
      </c>
      <c r="BU160">
        <v>9</v>
      </c>
    </row>
    <row r="161" spans="55:73" x14ac:dyDescent="0.25">
      <c r="BC161" s="42">
        <v>30</v>
      </c>
      <c r="BD161" s="42">
        <f t="shared" si="29"/>
        <v>24</v>
      </c>
      <c r="BE161" s="42">
        <f t="shared" si="27"/>
        <v>92</v>
      </c>
      <c r="BF161" s="43">
        <f t="shared" si="30"/>
        <v>85.981308411214954</v>
      </c>
      <c r="BG161" s="43">
        <f t="shared" si="28"/>
        <v>86</v>
      </c>
      <c r="BT161">
        <v>37.299999999999997</v>
      </c>
      <c r="BU161">
        <v>9</v>
      </c>
    </row>
    <row r="162" spans="55:73" x14ac:dyDescent="0.25">
      <c r="BC162" s="42">
        <v>25</v>
      </c>
      <c r="BD162" s="42">
        <f t="shared" si="29"/>
        <v>20</v>
      </c>
      <c r="BE162" s="42">
        <f t="shared" si="27"/>
        <v>68</v>
      </c>
      <c r="BF162" s="43">
        <f t="shared" si="30"/>
        <v>63.55140186915888</v>
      </c>
      <c r="BG162" s="43">
        <f t="shared" si="28"/>
        <v>64</v>
      </c>
      <c r="BT162">
        <v>37.200000000000003</v>
      </c>
      <c r="BU162">
        <v>9</v>
      </c>
    </row>
    <row r="163" spans="55:73" x14ac:dyDescent="0.25">
      <c r="BC163" s="42">
        <v>20</v>
      </c>
      <c r="BD163" s="42">
        <f t="shared" si="29"/>
        <v>22</v>
      </c>
      <c r="BE163" s="42">
        <f t="shared" si="27"/>
        <v>48</v>
      </c>
      <c r="BF163" s="43">
        <f t="shared" si="30"/>
        <v>44.859813084112147</v>
      </c>
      <c r="BG163" s="43">
        <f t="shared" si="28"/>
        <v>45</v>
      </c>
      <c r="BT163">
        <v>37.1</v>
      </c>
      <c r="BU163">
        <v>9</v>
      </c>
    </row>
    <row r="164" spans="55:73" x14ac:dyDescent="0.25">
      <c r="BC164" s="42">
        <v>15</v>
      </c>
      <c r="BD164" s="42">
        <f t="shared" si="29"/>
        <v>12</v>
      </c>
      <c r="BE164" s="42">
        <f t="shared" si="27"/>
        <v>26</v>
      </c>
      <c r="BF164" s="43">
        <f t="shared" si="30"/>
        <v>24.299065420560748</v>
      </c>
      <c r="BG164" s="43">
        <f t="shared" si="28"/>
        <v>24</v>
      </c>
      <c r="BT164">
        <v>37</v>
      </c>
      <c r="BU164">
        <v>9</v>
      </c>
    </row>
    <row r="165" spans="55:73" x14ac:dyDescent="0.25">
      <c r="BC165" s="42">
        <v>10</v>
      </c>
      <c r="BD165" s="42">
        <f t="shared" si="29"/>
        <v>10</v>
      </c>
      <c r="BE165" s="42">
        <f t="shared" si="27"/>
        <v>14</v>
      </c>
      <c r="BF165" s="43">
        <f t="shared" si="30"/>
        <v>13.084112149532711</v>
      </c>
      <c r="BG165" s="43">
        <f t="shared" si="28"/>
        <v>13</v>
      </c>
      <c r="BT165">
        <v>36.9</v>
      </c>
      <c r="BU165">
        <v>9</v>
      </c>
    </row>
    <row r="166" spans="55:73" x14ac:dyDescent="0.25">
      <c r="BC166" s="42">
        <v>5</v>
      </c>
      <c r="BD166" s="42">
        <f t="shared" si="29"/>
        <v>4</v>
      </c>
      <c r="BE166" s="42">
        <f t="shared" si="27"/>
        <v>4</v>
      </c>
      <c r="BF166" s="43">
        <f t="shared" si="30"/>
        <v>3.7383177570093458</v>
      </c>
      <c r="BG166" s="43">
        <f t="shared" si="28"/>
        <v>4</v>
      </c>
      <c r="BT166">
        <v>36.799999999999898</v>
      </c>
      <c r="BU166">
        <v>9</v>
      </c>
    </row>
    <row r="167" spans="55:73" x14ac:dyDescent="0.25">
      <c r="BC167" s="42">
        <v>0</v>
      </c>
      <c r="BD167" s="42">
        <f t="shared" si="29"/>
        <v>0</v>
      </c>
      <c r="BE167" s="42">
        <f t="shared" si="27"/>
        <v>0</v>
      </c>
      <c r="BF167" s="43">
        <f t="shared" si="30"/>
        <v>0</v>
      </c>
      <c r="BG167" s="43">
        <f t="shared" si="28"/>
        <v>0</v>
      </c>
      <c r="BT167">
        <v>36.700000000000003</v>
      </c>
      <c r="BU167">
        <v>9</v>
      </c>
    </row>
    <row r="168" spans="55:73" x14ac:dyDescent="0.25">
      <c r="BC168" s="42"/>
      <c r="BD168" s="18">
        <f>SUM(BD158:BD166)</f>
        <v>107</v>
      </c>
      <c r="BE168" s="42"/>
      <c r="BF168" s="42"/>
      <c r="BG168" s="42"/>
      <c r="BT168">
        <v>36.6</v>
      </c>
      <c r="BU168">
        <v>9</v>
      </c>
    </row>
    <row r="169" spans="55:73" x14ac:dyDescent="0.25">
      <c r="BT169">
        <v>36.5</v>
      </c>
      <c r="BU169">
        <v>9</v>
      </c>
    </row>
    <row r="170" spans="55:73" x14ac:dyDescent="0.25">
      <c r="BT170">
        <v>36.399999999999899</v>
      </c>
      <c r="BU170">
        <v>9</v>
      </c>
    </row>
    <row r="171" spans="55:73" x14ac:dyDescent="0.25">
      <c r="BT171">
        <v>36.299999999999898</v>
      </c>
      <c r="BU171">
        <v>9</v>
      </c>
    </row>
    <row r="172" spans="55:73" x14ac:dyDescent="0.25">
      <c r="BT172">
        <v>36.200000000000003</v>
      </c>
      <c r="BU172">
        <v>9</v>
      </c>
    </row>
    <row r="173" spans="55:73" x14ac:dyDescent="0.25">
      <c r="BT173">
        <v>36.099999999999902</v>
      </c>
      <c r="BU173">
        <v>9</v>
      </c>
    </row>
    <row r="174" spans="55:73" x14ac:dyDescent="0.25">
      <c r="BT174">
        <v>35.999999999999901</v>
      </c>
      <c r="BU174">
        <v>9</v>
      </c>
    </row>
    <row r="175" spans="55:73" x14ac:dyDescent="0.25">
      <c r="BT175">
        <v>35.899999999999899</v>
      </c>
      <c r="BU175">
        <v>9</v>
      </c>
    </row>
    <row r="176" spans="55:73" x14ac:dyDescent="0.25">
      <c r="BT176">
        <v>35.799999999999898</v>
      </c>
      <c r="BU176">
        <v>9</v>
      </c>
    </row>
    <row r="177" spans="55:73" x14ac:dyDescent="0.25">
      <c r="BT177">
        <v>35.699999999999903</v>
      </c>
      <c r="BU177">
        <v>9</v>
      </c>
    </row>
    <row r="178" spans="55:73" x14ac:dyDescent="0.25">
      <c r="BT178">
        <v>35.599999999999902</v>
      </c>
      <c r="BU178">
        <v>9</v>
      </c>
    </row>
    <row r="179" spans="55:73" x14ac:dyDescent="0.25">
      <c r="BT179">
        <v>35.499999999999901</v>
      </c>
      <c r="BU179">
        <v>9</v>
      </c>
    </row>
    <row r="180" spans="55:73" x14ac:dyDescent="0.25">
      <c r="BT180">
        <v>35.399999999999899</v>
      </c>
      <c r="BU180">
        <v>9</v>
      </c>
    </row>
    <row r="181" spans="55:73" x14ac:dyDescent="0.25">
      <c r="BT181">
        <v>35.299999999999898</v>
      </c>
      <c r="BU181">
        <v>9</v>
      </c>
    </row>
    <row r="182" spans="55:73" x14ac:dyDescent="0.25">
      <c r="BT182">
        <v>35.199999999999903</v>
      </c>
      <c r="BU182">
        <v>9</v>
      </c>
    </row>
    <row r="183" spans="55:73" x14ac:dyDescent="0.25">
      <c r="BT183">
        <v>35.099999999999902</v>
      </c>
      <c r="BU183">
        <v>9</v>
      </c>
    </row>
    <row r="184" spans="55:73" x14ac:dyDescent="0.25">
      <c r="BT184">
        <v>34.999999999999901</v>
      </c>
      <c r="BU184">
        <v>9</v>
      </c>
    </row>
    <row r="185" spans="55:73" x14ac:dyDescent="0.25">
      <c r="BT185">
        <v>34.899999999999899</v>
      </c>
      <c r="BU185">
        <v>9</v>
      </c>
    </row>
    <row r="186" spans="55:73" x14ac:dyDescent="0.25">
      <c r="BT186">
        <v>34.799999999999898</v>
      </c>
      <c r="BU186">
        <v>9</v>
      </c>
    </row>
    <row r="187" spans="55:73" x14ac:dyDescent="0.25">
      <c r="BT187">
        <v>34.699999999999903</v>
      </c>
      <c r="BU187">
        <v>9</v>
      </c>
    </row>
    <row r="188" spans="55:73" x14ac:dyDescent="0.25">
      <c r="BC188" s="33" t="s">
        <v>514</v>
      </c>
      <c r="BT188">
        <v>34.599999999999902</v>
      </c>
      <c r="BU188">
        <v>9</v>
      </c>
    </row>
    <row r="189" spans="55:73" x14ac:dyDescent="0.25">
      <c r="BC189" s="34" t="s">
        <v>515</v>
      </c>
      <c r="BD189" s="35" t="e">
        <f>CORREL($BJ$8:$BJ$2429,$BK$8:$BK$2429)</f>
        <v>#DIV/0!</v>
      </c>
      <c r="BE189" s="22" t="s">
        <v>516</v>
      </c>
      <c r="BF189" s="22"/>
      <c r="BG189" s="22"/>
      <c r="BT189">
        <v>34.499999999999901</v>
      </c>
      <c r="BU189">
        <v>9</v>
      </c>
    </row>
    <row r="190" spans="55:73" ht="18.75" x14ac:dyDescent="0.3">
      <c r="BC190" s="34" t="s">
        <v>517</v>
      </c>
      <c r="BD190" s="44" t="e">
        <f>(2*BD189)/(1+BD189)</f>
        <v>#DIV/0!</v>
      </c>
      <c r="BE190" s="22" t="s">
        <v>518</v>
      </c>
      <c r="BF190" s="22"/>
      <c r="BG190" s="22"/>
      <c r="BT190">
        <v>34.399999999999899</v>
      </c>
      <c r="BU190">
        <v>9</v>
      </c>
    </row>
    <row r="191" spans="55:73" x14ac:dyDescent="0.25">
      <c r="BT191">
        <v>34.299999999999898</v>
      </c>
      <c r="BU191">
        <v>9</v>
      </c>
    </row>
    <row r="192" spans="55:73" x14ac:dyDescent="0.25">
      <c r="BC192" s="33" t="s">
        <v>530</v>
      </c>
      <c r="BT192">
        <v>34.199999999999903</v>
      </c>
      <c r="BU192">
        <v>9</v>
      </c>
    </row>
    <row r="193" spans="58:73" x14ac:dyDescent="0.25">
      <c r="BT193">
        <v>34.099999999999902</v>
      </c>
      <c r="BU193">
        <v>9</v>
      </c>
    </row>
    <row r="194" spans="58:73" ht="21" x14ac:dyDescent="0.35">
      <c r="BF194" s="45">
        <f>(BF124/(BF124-1))*(1-(BC131/BH126))</f>
        <v>0.90855809809079136</v>
      </c>
      <c r="BH194" s="46" t="s">
        <v>531</v>
      </c>
      <c r="BT194">
        <v>33.999999999999901</v>
      </c>
      <c r="BU194">
        <v>9</v>
      </c>
    </row>
    <row r="195" spans="58:73" x14ac:dyDescent="0.25">
      <c r="BT195">
        <v>33.899999999999899</v>
      </c>
      <c r="BU195">
        <v>9</v>
      </c>
    </row>
    <row r="196" spans="58:73" x14ac:dyDescent="0.25">
      <c r="BT196">
        <v>33.799999999999898</v>
      </c>
      <c r="BU196">
        <v>9</v>
      </c>
    </row>
    <row r="197" spans="58:73" x14ac:dyDescent="0.25">
      <c r="BT197">
        <v>33.699999999999903</v>
      </c>
      <c r="BU197">
        <v>9</v>
      </c>
    </row>
    <row r="198" spans="58:73" x14ac:dyDescent="0.25">
      <c r="BT198">
        <v>33.599999999999902</v>
      </c>
      <c r="BU198">
        <v>9</v>
      </c>
    </row>
    <row r="199" spans="58:73" x14ac:dyDescent="0.25">
      <c r="BT199">
        <v>33.499999999999901</v>
      </c>
      <c r="BU199">
        <v>9</v>
      </c>
    </row>
    <row r="200" spans="58:73" x14ac:dyDescent="0.25">
      <c r="BT200">
        <v>33.399999999999899</v>
      </c>
      <c r="BU200">
        <v>9</v>
      </c>
    </row>
    <row r="201" spans="58:73" x14ac:dyDescent="0.25">
      <c r="BT201">
        <v>33.299999999999898</v>
      </c>
      <c r="BU201">
        <v>9</v>
      </c>
    </row>
    <row r="202" spans="58:73" x14ac:dyDescent="0.25">
      <c r="BT202">
        <v>33.199999999999903</v>
      </c>
      <c r="BU202">
        <v>9</v>
      </c>
    </row>
    <row r="203" spans="58:73" x14ac:dyDescent="0.25">
      <c r="BT203">
        <v>33.099999999999902</v>
      </c>
      <c r="BU203">
        <v>9</v>
      </c>
    </row>
    <row r="204" spans="58:73" x14ac:dyDescent="0.25">
      <c r="BT204">
        <v>32.999999999999901</v>
      </c>
      <c r="BU204">
        <v>9</v>
      </c>
    </row>
    <row r="205" spans="58:73" x14ac:dyDescent="0.25">
      <c r="BT205">
        <v>32.899999999999899</v>
      </c>
      <c r="BU205">
        <v>9</v>
      </c>
    </row>
    <row r="206" spans="58:73" x14ac:dyDescent="0.25">
      <c r="BT206">
        <v>32.799999999999898</v>
      </c>
      <c r="BU206">
        <v>9</v>
      </c>
    </row>
    <row r="207" spans="58:73" x14ac:dyDescent="0.25">
      <c r="BT207">
        <v>32.699999999999903</v>
      </c>
      <c r="BU207">
        <v>9</v>
      </c>
    </row>
    <row r="208" spans="58:73" x14ac:dyDescent="0.25">
      <c r="BT208">
        <v>32.599999999999902</v>
      </c>
      <c r="BU208">
        <v>9</v>
      </c>
    </row>
    <row r="209" spans="72:73" x14ac:dyDescent="0.25">
      <c r="BT209">
        <v>32.499999999999901</v>
      </c>
      <c r="BU209">
        <v>8</v>
      </c>
    </row>
    <row r="210" spans="72:73" x14ac:dyDescent="0.25">
      <c r="BT210">
        <v>32.399999999999899</v>
      </c>
      <c r="BU210">
        <v>8</v>
      </c>
    </row>
    <row r="211" spans="72:73" x14ac:dyDescent="0.25">
      <c r="BT211">
        <v>32.299999999999898</v>
      </c>
      <c r="BU211">
        <v>8</v>
      </c>
    </row>
    <row r="212" spans="72:73" x14ac:dyDescent="0.25">
      <c r="BT212">
        <v>32.199999999999903</v>
      </c>
      <c r="BU212">
        <v>8</v>
      </c>
    </row>
    <row r="213" spans="72:73" x14ac:dyDescent="0.25">
      <c r="BT213">
        <v>32.099999999999902</v>
      </c>
      <c r="BU213">
        <v>8</v>
      </c>
    </row>
    <row r="214" spans="72:73" x14ac:dyDescent="0.25">
      <c r="BT214">
        <v>31.999999999999901</v>
      </c>
      <c r="BU214">
        <v>8</v>
      </c>
    </row>
    <row r="215" spans="72:73" x14ac:dyDescent="0.25">
      <c r="BT215">
        <v>31.899999999999899</v>
      </c>
      <c r="BU215">
        <v>8</v>
      </c>
    </row>
    <row r="216" spans="72:73" x14ac:dyDescent="0.25">
      <c r="BT216">
        <v>31.799999999999901</v>
      </c>
      <c r="BU216">
        <v>8</v>
      </c>
    </row>
    <row r="217" spans="72:73" x14ac:dyDescent="0.25">
      <c r="BT217">
        <v>31.6999999999999</v>
      </c>
      <c r="BU217">
        <v>8</v>
      </c>
    </row>
    <row r="218" spans="72:73" x14ac:dyDescent="0.25">
      <c r="BT218">
        <v>31.599999999999898</v>
      </c>
      <c r="BU218">
        <v>8</v>
      </c>
    </row>
    <row r="219" spans="72:73" x14ac:dyDescent="0.25">
      <c r="BT219">
        <v>31.499999999999901</v>
      </c>
      <c r="BU219">
        <v>8</v>
      </c>
    </row>
    <row r="220" spans="72:73" x14ac:dyDescent="0.25">
      <c r="BT220">
        <v>31.399999999999899</v>
      </c>
      <c r="BU220">
        <v>8</v>
      </c>
    </row>
    <row r="221" spans="72:73" x14ac:dyDescent="0.25">
      <c r="BT221">
        <v>31.299999999999901</v>
      </c>
      <c r="BU221">
        <v>8</v>
      </c>
    </row>
    <row r="222" spans="72:73" x14ac:dyDescent="0.25">
      <c r="BT222">
        <v>31.1999999999999</v>
      </c>
      <c r="BU222">
        <v>8</v>
      </c>
    </row>
    <row r="223" spans="72:73" x14ac:dyDescent="0.25">
      <c r="BT223">
        <v>31.099999999999898</v>
      </c>
      <c r="BU223">
        <v>8</v>
      </c>
    </row>
    <row r="224" spans="72:73" x14ac:dyDescent="0.25">
      <c r="BT224">
        <v>30.999999999999901</v>
      </c>
      <c r="BU224">
        <v>8</v>
      </c>
    </row>
    <row r="225" spans="72:73" x14ac:dyDescent="0.25">
      <c r="BT225">
        <v>30.899999999999899</v>
      </c>
      <c r="BU225">
        <v>8</v>
      </c>
    </row>
    <row r="226" spans="72:73" x14ac:dyDescent="0.25">
      <c r="BT226">
        <v>30.799999999999901</v>
      </c>
      <c r="BU226">
        <v>8</v>
      </c>
    </row>
    <row r="227" spans="72:73" x14ac:dyDescent="0.25">
      <c r="BT227">
        <v>30.6999999999999</v>
      </c>
      <c r="BU227">
        <v>8</v>
      </c>
    </row>
    <row r="228" spans="72:73" x14ac:dyDescent="0.25">
      <c r="BT228">
        <v>30.599999999999898</v>
      </c>
      <c r="BU228">
        <v>8</v>
      </c>
    </row>
    <row r="229" spans="72:73" x14ac:dyDescent="0.25">
      <c r="BT229">
        <v>30.499999999999901</v>
      </c>
      <c r="BU229">
        <v>7</v>
      </c>
    </row>
    <row r="230" spans="72:73" x14ac:dyDescent="0.25">
      <c r="BT230">
        <v>30.399999999999899</v>
      </c>
      <c r="BU230">
        <v>7</v>
      </c>
    </row>
    <row r="231" spans="72:73" x14ac:dyDescent="0.25">
      <c r="BT231">
        <v>30.299999999999901</v>
      </c>
      <c r="BU231">
        <v>7</v>
      </c>
    </row>
    <row r="232" spans="72:73" x14ac:dyDescent="0.25">
      <c r="BT232">
        <v>30.1999999999999</v>
      </c>
      <c r="BU232">
        <v>7</v>
      </c>
    </row>
    <row r="233" spans="72:73" x14ac:dyDescent="0.25">
      <c r="BT233">
        <v>30.099999999999898</v>
      </c>
      <c r="BU233">
        <v>7</v>
      </c>
    </row>
    <row r="234" spans="72:73" x14ac:dyDescent="0.25">
      <c r="BT234">
        <v>29.999999999999901</v>
      </c>
      <c r="BU234">
        <v>7</v>
      </c>
    </row>
    <row r="235" spans="72:73" x14ac:dyDescent="0.25">
      <c r="BT235">
        <v>29.899999999999899</v>
      </c>
      <c r="BU235">
        <v>7</v>
      </c>
    </row>
    <row r="236" spans="72:73" x14ac:dyDescent="0.25">
      <c r="BT236">
        <v>29.799999999999901</v>
      </c>
      <c r="BU236">
        <v>7</v>
      </c>
    </row>
    <row r="237" spans="72:73" x14ac:dyDescent="0.25">
      <c r="BT237">
        <v>29.6999999999999</v>
      </c>
      <c r="BU237">
        <v>7</v>
      </c>
    </row>
    <row r="238" spans="72:73" x14ac:dyDescent="0.25">
      <c r="BT238">
        <v>29.599999999999898</v>
      </c>
      <c r="BU238">
        <v>7</v>
      </c>
    </row>
    <row r="239" spans="72:73" x14ac:dyDescent="0.25">
      <c r="BT239">
        <v>29.499999999999901</v>
      </c>
      <c r="BU239">
        <v>7</v>
      </c>
    </row>
    <row r="240" spans="72:73" x14ac:dyDescent="0.25">
      <c r="BT240">
        <v>29.3999999999998</v>
      </c>
      <c r="BU240">
        <v>7</v>
      </c>
    </row>
    <row r="241" spans="72:73" x14ac:dyDescent="0.25">
      <c r="BT241">
        <v>29.299999999999802</v>
      </c>
      <c r="BU241">
        <v>7</v>
      </c>
    </row>
    <row r="242" spans="72:73" x14ac:dyDescent="0.25">
      <c r="BT242">
        <v>29.1999999999998</v>
      </c>
      <c r="BU242">
        <v>7</v>
      </c>
    </row>
    <row r="243" spans="72:73" x14ac:dyDescent="0.25">
      <c r="BT243">
        <v>29.099999999999799</v>
      </c>
      <c r="BU243">
        <v>7</v>
      </c>
    </row>
    <row r="244" spans="72:73" x14ac:dyDescent="0.25">
      <c r="BT244">
        <v>28.999999999999801</v>
      </c>
      <c r="BU244">
        <v>7</v>
      </c>
    </row>
    <row r="245" spans="72:73" x14ac:dyDescent="0.25">
      <c r="BT245">
        <v>28.8999999999998</v>
      </c>
      <c r="BU245">
        <v>7</v>
      </c>
    </row>
    <row r="246" spans="72:73" x14ac:dyDescent="0.25">
      <c r="BT246">
        <v>28.799999999999802</v>
      </c>
      <c r="BU246">
        <v>7</v>
      </c>
    </row>
    <row r="247" spans="72:73" x14ac:dyDescent="0.25">
      <c r="BT247">
        <v>28.6999999999998</v>
      </c>
      <c r="BU247">
        <v>7</v>
      </c>
    </row>
    <row r="248" spans="72:73" x14ac:dyDescent="0.25">
      <c r="BT248">
        <v>28.599999999999799</v>
      </c>
      <c r="BU248">
        <v>7</v>
      </c>
    </row>
    <row r="249" spans="72:73" x14ac:dyDescent="0.25">
      <c r="BT249">
        <v>28.499999999999801</v>
      </c>
      <c r="BU249">
        <v>7</v>
      </c>
    </row>
    <row r="250" spans="72:73" x14ac:dyDescent="0.25">
      <c r="BT250">
        <v>28.3999999999998</v>
      </c>
      <c r="BU250">
        <v>7</v>
      </c>
    </row>
    <row r="251" spans="72:73" x14ac:dyDescent="0.25">
      <c r="BT251">
        <v>28.299999999999802</v>
      </c>
      <c r="BU251">
        <v>7</v>
      </c>
    </row>
    <row r="252" spans="72:73" x14ac:dyDescent="0.25">
      <c r="BT252">
        <v>28.1999999999998</v>
      </c>
      <c r="BU252">
        <v>7</v>
      </c>
    </row>
    <row r="253" spans="72:73" x14ac:dyDescent="0.25">
      <c r="BT253">
        <v>28.099999999999799</v>
      </c>
      <c r="BU253">
        <v>7</v>
      </c>
    </row>
    <row r="254" spans="72:73" x14ac:dyDescent="0.25">
      <c r="BT254">
        <v>27.999999999999801</v>
      </c>
      <c r="BU254">
        <v>6</v>
      </c>
    </row>
    <row r="255" spans="72:73" x14ac:dyDescent="0.25">
      <c r="BT255">
        <v>27.8999999999998</v>
      </c>
      <c r="BU255">
        <v>6</v>
      </c>
    </row>
    <row r="256" spans="72:73" x14ac:dyDescent="0.25">
      <c r="BT256">
        <v>27.799999999999802</v>
      </c>
      <c r="BU256">
        <v>6</v>
      </c>
    </row>
    <row r="257" spans="72:73" x14ac:dyDescent="0.25">
      <c r="BT257">
        <v>27.6999999999998</v>
      </c>
      <c r="BU257">
        <v>6</v>
      </c>
    </row>
    <row r="258" spans="72:73" x14ac:dyDescent="0.25">
      <c r="BT258">
        <v>27.599999999999799</v>
      </c>
      <c r="BU258">
        <v>6</v>
      </c>
    </row>
    <row r="259" spans="72:73" x14ac:dyDescent="0.25">
      <c r="BT259">
        <v>27.499999999999801</v>
      </c>
      <c r="BU259">
        <v>6</v>
      </c>
    </row>
    <row r="260" spans="72:73" x14ac:dyDescent="0.25">
      <c r="BT260">
        <v>27.3999999999998</v>
      </c>
      <c r="BU260">
        <v>6</v>
      </c>
    </row>
    <row r="261" spans="72:73" x14ac:dyDescent="0.25">
      <c r="BT261">
        <v>27.299999999999802</v>
      </c>
      <c r="BU261">
        <v>6</v>
      </c>
    </row>
    <row r="262" spans="72:73" x14ac:dyDescent="0.25">
      <c r="BT262">
        <v>27.1999999999998</v>
      </c>
      <c r="BU262">
        <v>6</v>
      </c>
    </row>
    <row r="263" spans="72:73" x14ac:dyDescent="0.25">
      <c r="BT263">
        <v>27.099999999999799</v>
      </c>
      <c r="BU263">
        <v>6</v>
      </c>
    </row>
    <row r="264" spans="72:73" x14ac:dyDescent="0.25">
      <c r="BT264">
        <v>26.999999999999801</v>
      </c>
      <c r="BU264">
        <v>6</v>
      </c>
    </row>
    <row r="265" spans="72:73" x14ac:dyDescent="0.25">
      <c r="BT265">
        <v>26.8999999999998</v>
      </c>
      <c r="BU265">
        <v>6</v>
      </c>
    </row>
    <row r="266" spans="72:73" x14ac:dyDescent="0.25">
      <c r="BT266">
        <v>26.799999999999802</v>
      </c>
      <c r="BU266">
        <v>6</v>
      </c>
    </row>
    <row r="267" spans="72:73" x14ac:dyDescent="0.25">
      <c r="BT267">
        <v>26.6999999999998</v>
      </c>
      <c r="BU267">
        <v>6</v>
      </c>
    </row>
    <row r="268" spans="72:73" x14ac:dyDescent="0.25">
      <c r="BT268">
        <v>26.599999999999799</v>
      </c>
      <c r="BU268">
        <v>6</v>
      </c>
    </row>
    <row r="269" spans="72:73" x14ac:dyDescent="0.25">
      <c r="BT269">
        <v>26.499999999999801</v>
      </c>
      <c r="BU269">
        <v>6</v>
      </c>
    </row>
    <row r="270" spans="72:73" x14ac:dyDescent="0.25">
      <c r="BT270">
        <v>26.3999999999998</v>
      </c>
      <c r="BU270">
        <v>6</v>
      </c>
    </row>
    <row r="271" spans="72:73" x14ac:dyDescent="0.25">
      <c r="BT271">
        <v>26.299999999999802</v>
      </c>
      <c r="BU271">
        <v>6</v>
      </c>
    </row>
    <row r="272" spans="72:73" x14ac:dyDescent="0.25">
      <c r="BT272">
        <v>26.1999999999998</v>
      </c>
      <c r="BU272">
        <v>6</v>
      </c>
    </row>
    <row r="273" spans="72:73" x14ac:dyDescent="0.25">
      <c r="BT273">
        <v>26.099999999999799</v>
      </c>
      <c r="BU273">
        <v>6</v>
      </c>
    </row>
    <row r="274" spans="72:73" x14ac:dyDescent="0.25">
      <c r="BT274">
        <v>25.999999999999801</v>
      </c>
      <c r="BU274">
        <v>6</v>
      </c>
    </row>
    <row r="275" spans="72:73" x14ac:dyDescent="0.25">
      <c r="BT275">
        <v>25.8999999999998</v>
      </c>
      <c r="BU275">
        <v>6</v>
      </c>
    </row>
    <row r="276" spans="72:73" x14ac:dyDescent="0.25">
      <c r="BT276">
        <v>25.799999999999802</v>
      </c>
      <c r="BU276">
        <v>6</v>
      </c>
    </row>
    <row r="277" spans="72:73" x14ac:dyDescent="0.25">
      <c r="BT277">
        <v>25.6999999999998</v>
      </c>
      <c r="BU277">
        <v>6</v>
      </c>
    </row>
    <row r="278" spans="72:73" x14ac:dyDescent="0.25">
      <c r="BT278">
        <v>25.599999999999799</v>
      </c>
      <c r="BU278">
        <v>6</v>
      </c>
    </row>
    <row r="279" spans="72:73" x14ac:dyDescent="0.25">
      <c r="BT279">
        <v>25.499999999999801</v>
      </c>
      <c r="BU279">
        <v>6</v>
      </c>
    </row>
    <row r="280" spans="72:73" x14ac:dyDescent="0.25">
      <c r="BT280">
        <v>25.3999999999998</v>
      </c>
      <c r="BU280">
        <v>6</v>
      </c>
    </row>
    <row r="281" spans="72:73" x14ac:dyDescent="0.25">
      <c r="BT281">
        <v>25.299999999999802</v>
      </c>
      <c r="BU281">
        <v>6</v>
      </c>
    </row>
    <row r="282" spans="72:73" x14ac:dyDescent="0.25">
      <c r="BT282">
        <v>25.1999999999998</v>
      </c>
      <c r="BU282">
        <v>6</v>
      </c>
    </row>
    <row r="283" spans="72:73" x14ac:dyDescent="0.25">
      <c r="BT283">
        <v>25.099999999999799</v>
      </c>
      <c r="BU283">
        <v>6</v>
      </c>
    </row>
    <row r="284" spans="72:73" x14ac:dyDescent="0.25">
      <c r="BT284">
        <v>24.999999999999801</v>
      </c>
      <c r="BU284">
        <v>6</v>
      </c>
    </row>
    <row r="285" spans="72:73" x14ac:dyDescent="0.25">
      <c r="BT285">
        <v>24.8999999999998</v>
      </c>
      <c r="BU285">
        <v>6</v>
      </c>
    </row>
    <row r="286" spans="72:73" x14ac:dyDescent="0.25">
      <c r="BT286">
        <v>24.799999999999802</v>
      </c>
      <c r="BU286">
        <v>6</v>
      </c>
    </row>
    <row r="287" spans="72:73" x14ac:dyDescent="0.25">
      <c r="BT287">
        <v>24.6999999999998</v>
      </c>
      <c r="BU287">
        <v>6</v>
      </c>
    </row>
    <row r="288" spans="72:73" x14ac:dyDescent="0.25">
      <c r="BT288">
        <v>24.599999999999799</v>
      </c>
      <c r="BU288">
        <v>6</v>
      </c>
    </row>
    <row r="289" spans="72:73" x14ac:dyDescent="0.25">
      <c r="BT289">
        <v>24.499999999999801</v>
      </c>
      <c r="BU289">
        <v>6</v>
      </c>
    </row>
    <row r="290" spans="72:73" x14ac:dyDescent="0.25">
      <c r="BT290">
        <v>24.3999999999998</v>
      </c>
      <c r="BU290">
        <v>6</v>
      </c>
    </row>
    <row r="291" spans="72:73" x14ac:dyDescent="0.25">
      <c r="BT291">
        <v>24.299999999999802</v>
      </c>
      <c r="BU291">
        <v>6</v>
      </c>
    </row>
    <row r="292" spans="72:73" x14ac:dyDescent="0.25">
      <c r="BT292">
        <v>24.1999999999998</v>
      </c>
      <c r="BU292">
        <v>6</v>
      </c>
    </row>
    <row r="293" spans="72:73" x14ac:dyDescent="0.25">
      <c r="BT293">
        <v>24.099999999999799</v>
      </c>
      <c r="BU293">
        <v>6</v>
      </c>
    </row>
    <row r="294" spans="72:73" x14ac:dyDescent="0.25">
      <c r="BT294">
        <v>23.999999999999801</v>
      </c>
      <c r="BU294">
        <v>6</v>
      </c>
    </row>
    <row r="295" spans="72:73" x14ac:dyDescent="0.25">
      <c r="BT295">
        <v>23.8999999999998</v>
      </c>
      <c r="BU295">
        <v>6</v>
      </c>
    </row>
    <row r="296" spans="72:73" x14ac:dyDescent="0.25">
      <c r="BT296">
        <v>23.799999999999802</v>
      </c>
      <c r="BU296">
        <v>6</v>
      </c>
    </row>
    <row r="297" spans="72:73" x14ac:dyDescent="0.25">
      <c r="BT297">
        <v>23.6999999999998</v>
      </c>
      <c r="BU297">
        <v>6</v>
      </c>
    </row>
    <row r="298" spans="72:73" x14ac:dyDescent="0.25">
      <c r="BT298">
        <v>23.599999999999799</v>
      </c>
      <c r="BU298">
        <v>6</v>
      </c>
    </row>
    <row r="299" spans="72:73" x14ac:dyDescent="0.25">
      <c r="BT299">
        <v>23.499999999999801</v>
      </c>
      <c r="BU299">
        <v>5</v>
      </c>
    </row>
    <row r="300" spans="72:73" x14ac:dyDescent="0.25">
      <c r="BT300">
        <v>23.3999999999998</v>
      </c>
      <c r="BU300">
        <v>5</v>
      </c>
    </row>
    <row r="301" spans="72:73" x14ac:dyDescent="0.25">
      <c r="BT301">
        <v>23.299999999999802</v>
      </c>
      <c r="BU301">
        <v>5</v>
      </c>
    </row>
    <row r="302" spans="72:73" x14ac:dyDescent="0.25">
      <c r="BT302">
        <v>23.1999999999998</v>
      </c>
      <c r="BU302">
        <v>5</v>
      </c>
    </row>
    <row r="303" spans="72:73" x14ac:dyDescent="0.25">
      <c r="BT303">
        <v>23.099999999999799</v>
      </c>
      <c r="BU303">
        <v>5</v>
      </c>
    </row>
    <row r="304" spans="72:73" x14ac:dyDescent="0.25">
      <c r="BT304">
        <v>22.999999999999801</v>
      </c>
      <c r="BU304">
        <v>5</v>
      </c>
    </row>
    <row r="305" spans="72:73" x14ac:dyDescent="0.25">
      <c r="BT305">
        <v>22.8999999999998</v>
      </c>
      <c r="BU305">
        <v>5</v>
      </c>
    </row>
    <row r="306" spans="72:73" x14ac:dyDescent="0.25">
      <c r="BT306">
        <v>22.799999999999802</v>
      </c>
      <c r="BU306">
        <v>5</v>
      </c>
    </row>
    <row r="307" spans="72:73" x14ac:dyDescent="0.25">
      <c r="BT307">
        <v>22.6999999999998</v>
      </c>
      <c r="BU307">
        <v>5</v>
      </c>
    </row>
    <row r="308" spans="72:73" x14ac:dyDescent="0.25">
      <c r="BT308">
        <v>22.599999999999799</v>
      </c>
      <c r="BU308">
        <v>5</v>
      </c>
    </row>
    <row r="309" spans="72:73" x14ac:dyDescent="0.25">
      <c r="BT309">
        <v>22.499999999999801</v>
      </c>
      <c r="BU309">
        <v>5</v>
      </c>
    </row>
    <row r="310" spans="72:73" x14ac:dyDescent="0.25">
      <c r="BT310">
        <v>22.3999999999997</v>
      </c>
      <c r="BU310">
        <v>5</v>
      </c>
    </row>
    <row r="311" spans="72:73" x14ac:dyDescent="0.25">
      <c r="BT311">
        <v>22.299999999999699</v>
      </c>
      <c r="BU311">
        <v>5</v>
      </c>
    </row>
    <row r="312" spans="72:73" x14ac:dyDescent="0.25">
      <c r="BT312">
        <v>22.199999999999701</v>
      </c>
      <c r="BU312">
        <v>5</v>
      </c>
    </row>
    <row r="313" spans="72:73" x14ac:dyDescent="0.25">
      <c r="BT313">
        <v>22.099999999999699</v>
      </c>
      <c r="BU313">
        <v>5</v>
      </c>
    </row>
    <row r="314" spans="72:73" x14ac:dyDescent="0.25">
      <c r="BT314">
        <v>21.999999999999702</v>
      </c>
      <c r="BU314">
        <v>5</v>
      </c>
    </row>
    <row r="315" spans="72:73" x14ac:dyDescent="0.25">
      <c r="BT315">
        <v>21.8999999999997</v>
      </c>
      <c r="BU315">
        <v>5</v>
      </c>
    </row>
    <row r="316" spans="72:73" x14ac:dyDescent="0.25">
      <c r="BT316">
        <v>21.799999999999699</v>
      </c>
      <c r="BU316">
        <v>5</v>
      </c>
    </row>
    <row r="317" spans="72:73" x14ac:dyDescent="0.25">
      <c r="BT317">
        <v>21.699999999999701</v>
      </c>
      <c r="BU317">
        <v>5</v>
      </c>
    </row>
    <row r="318" spans="72:73" x14ac:dyDescent="0.25">
      <c r="BT318">
        <v>21.599999999999699</v>
      </c>
      <c r="BU318">
        <v>5</v>
      </c>
    </row>
    <row r="319" spans="72:73" x14ac:dyDescent="0.25">
      <c r="BT319">
        <v>21.499999999999702</v>
      </c>
      <c r="BU319">
        <v>5</v>
      </c>
    </row>
    <row r="320" spans="72:73" x14ac:dyDescent="0.25">
      <c r="BT320">
        <v>21.3999999999997</v>
      </c>
      <c r="BU320">
        <v>5</v>
      </c>
    </row>
    <row r="321" spans="72:73" x14ac:dyDescent="0.25">
      <c r="BT321">
        <v>21.299999999999699</v>
      </c>
      <c r="BU321">
        <v>5</v>
      </c>
    </row>
    <row r="322" spans="72:73" x14ac:dyDescent="0.25">
      <c r="BT322">
        <v>21.199999999999701</v>
      </c>
      <c r="BU322">
        <v>5</v>
      </c>
    </row>
    <row r="323" spans="72:73" x14ac:dyDescent="0.25">
      <c r="BT323">
        <v>21.099999999999699</v>
      </c>
      <c r="BU323">
        <v>5</v>
      </c>
    </row>
    <row r="324" spans="72:73" x14ac:dyDescent="0.25">
      <c r="BT324">
        <v>20.999999999999702</v>
      </c>
      <c r="BU324">
        <v>5</v>
      </c>
    </row>
    <row r="325" spans="72:73" x14ac:dyDescent="0.25">
      <c r="BT325">
        <v>20.8999999999997</v>
      </c>
      <c r="BU325">
        <v>5</v>
      </c>
    </row>
    <row r="326" spans="72:73" x14ac:dyDescent="0.25">
      <c r="BT326">
        <v>20.799999999999699</v>
      </c>
      <c r="BU326">
        <v>5</v>
      </c>
    </row>
    <row r="327" spans="72:73" x14ac:dyDescent="0.25">
      <c r="BT327">
        <v>20.699999999999701</v>
      </c>
      <c r="BU327">
        <v>5</v>
      </c>
    </row>
    <row r="328" spans="72:73" x14ac:dyDescent="0.25">
      <c r="BT328">
        <v>20.599999999999699</v>
      </c>
      <c r="BU328">
        <v>5</v>
      </c>
    </row>
    <row r="329" spans="72:73" x14ac:dyDescent="0.25">
      <c r="BT329">
        <v>20.499999999999702</v>
      </c>
      <c r="BU329">
        <v>5</v>
      </c>
    </row>
    <row r="330" spans="72:73" x14ac:dyDescent="0.25">
      <c r="BT330">
        <v>20.3999999999997</v>
      </c>
      <c r="BU330">
        <v>5</v>
      </c>
    </row>
    <row r="331" spans="72:73" x14ac:dyDescent="0.25">
      <c r="BT331">
        <v>20.299999999999699</v>
      </c>
      <c r="BU331">
        <v>5</v>
      </c>
    </row>
    <row r="332" spans="72:73" x14ac:dyDescent="0.25">
      <c r="BT332">
        <v>20.199999999999701</v>
      </c>
      <c r="BU332">
        <v>5</v>
      </c>
    </row>
    <row r="333" spans="72:73" x14ac:dyDescent="0.25">
      <c r="BT333">
        <v>20.099999999999699</v>
      </c>
      <c r="BU333">
        <v>5</v>
      </c>
    </row>
    <row r="334" spans="72:73" x14ac:dyDescent="0.25">
      <c r="BT334">
        <v>19.999999999999702</v>
      </c>
      <c r="BU334">
        <v>5</v>
      </c>
    </row>
    <row r="335" spans="72:73" x14ac:dyDescent="0.25">
      <c r="BT335">
        <v>19.8999999999997</v>
      </c>
      <c r="BU335">
        <v>5</v>
      </c>
    </row>
    <row r="336" spans="72:73" x14ac:dyDescent="0.25">
      <c r="BT336">
        <v>19.799999999999699</v>
      </c>
      <c r="BU336">
        <v>5</v>
      </c>
    </row>
    <row r="337" spans="72:73" x14ac:dyDescent="0.25">
      <c r="BT337">
        <v>19.699999999999701</v>
      </c>
      <c r="BU337">
        <v>5</v>
      </c>
    </row>
    <row r="338" spans="72:73" x14ac:dyDescent="0.25">
      <c r="BT338">
        <v>19.599999999999699</v>
      </c>
      <c r="BU338">
        <v>5</v>
      </c>
    </row>
    <row r="339" spans="72:73" x14ac:dyDescent="0.25">
      <c r="BT339">
        <v>19.499999999999702</v>
      </c>
      <c r="BU339">
        <v>5</v>
      </c>
    </row>
    <row r="340" spans="72:73" x14ac:dyDescent="0.25">
      <c r="BT340">
        <v>19.3999999999997</v>
      </c>
      <c r="BU340">
        <v>5</v>
      </c>
    </row>
    <row r="341" spans="72:73" x14ac:dyDescent="0.25">
      <c r="BT341">
        <v>19.299999999999699</v>
      </c>
      <c r="BU341">
        <v>5</v>
      </c>
    </row>
    <row r="342" spans="72:73" x14ac:dyDescent="0.25">
      <c r="BT342">
        <v>19.199999999999701</v>
      </c>
      <c r="BU342">
        <v>5</v>
      </c>
    </row>
    <row r="343" spans="72:73" x14ac:dyDescent="0.25">
      <c r="BT343">
        <v>19.099999999999699</v>
      </c>
      <c r="BU343">
        <v>5</v>
      </c>
    </row>
    <row r="344" spans="72:73" x14ac:dyDescent="0.25">
      <c r="BT344">
        <v>18.999999999999702</v>
      </c>
      <c r="BU344">
        <v>5</v>
      </c>
    </row>
    <row r="345" spans="72:73" x14ac:dyDescent="0.25">
      <c r="BT345">
        <v>18.8999999999997</v>
      </c>
      <c r="BU345">
        <v>5</v>
      </c>
    </row>
    <row r="346" spans="72:73" x14ac:dyDescent="0.25">
      <c r="BT346">
        <v>18.799999999999699</v>
      </c>
      <c r="BU346">
        <v>5</v>
      </c>
    </row>
    <row r="347" spans="72:73" x14ac:dyDescent="0.25">
      <c r="BT347">
        <v>18.699999999999701</v>
      </c>
      <c r="BU347">
        <v>5</v>
      </c>
    </row>
    <row r="348" spans="72:73" x14ac:dyDescent="0.25">
      <c r="BT348">
        <v>18.599999999999699</v>
      </c>
      <c r="BU348">
        <v>5</v>
      </c>
    </row>
    <row r="349" spans="72:73" x14ac:dyDescent="0.25">
      <c r="BT349">
        <v>18.499999999999702</v>
      </c>
      <c r="BU349">
        <v>4</v>
      </c>
    </row>
    <row r="350" spans="72:73" x14ac:dyDescent="0.25">
      <c r="BT350">
        <v>18.3999999999997</v>
      </c>
      <c r="BU350">
        <v>4</v>
      </c>
    </row>
    <row r="351" spans="72:73" x14ac:dyDescent="0.25">
      <c r="BT351">
        <v>18.299999999999699</v>
      </c>
      <c r="BU351">
        <v>4</v>
      </c>
    </row>
    <row r="352" spans="72:73" x14ac:dyDescent="0.25">
      <c r="BT352">
        <v>18.199999999999701</v>
      </c>
      <c r="BU352">
        <v>4</v>
      </c>
    </row>
    <row r="353" spans="72:73" x14ac:dyDescent="0.25">
      <c r="BT353">
        <v>18.099999999999699</v>
      </c>
      <c r="BU353">
        <v>4</v>
      </c>
    </row>
    <row r="354" spans="72:73" x14ac:dyDescent="0.25">
      <c r="BT354">
        <v>17.999999999999702</v>
      </c>
      <c r="BU354">
        <v>4</v>
      </c>
    </row>
    <row r="355" spans="72:73" x14ac:dyDescent="0.25">
      <c r="BT355">
        <v>17.8999999999997</v>
      </c>
      <c r="BU355">
        <v>4</v>
      </c>
    </row>
    <row r="356" spans="72:73" x14ac:dyDescent="0.25">
      <c r="BT356">
        <v>17.799999999999699</v>
      </c>
      <c r="BU356">
        <v>4</v>
      </c>
    </row>
    <row r="357" spans="72:73" x14ac:dyDescent="0.25">
      <c r="BT357">
        <v>17.699999999999701</v>
      </c>
      <c r="BU357">
        <v>4</v>
      </c>
    </row>
    <row r="358" spans="72:73" x14ac:dyDescent="0.25">
      <c r="BT358">
        <v>17.599999999999699</v>
      </c>
      <c r="BU358">
        <v>4</v>
      </c>
    </row>
    <row r="359" spans="72:73" x14ac:dyDescent="0.25">
      <c r="BT359">
        <v>17.499999999999702</v>
      </c>
      <c r="BU359">
        <v>4</v>
      </c>
    </row>
    <row r="360" spans="72:73" x14ac:dyDescent="0.25">
      <c r="BT360">
        <v>17.3999999999997</v>
      </c>
      <c r="BU360">
        <v>4</v>
      </c>
    </row>
    <row r="361" spans="72:73" x14ac:dyDescent="0.25">
      <c r="BT361">
        <v>17.299999999999699</v>
      </c>
      <c r="BU361">
        <v>4</v>
      </c>
    </row>
    <row r="362" spans="72:73" x14ac:dyDescent="0.25">
      <c r="BT362">
        <v>17.199999999999701</v>
      </c>
      <c r="BU362">
        <v>4</v>
      </c>
    </row>
    <row r="363" spans="72:73" x14ac:dyDescent="0.25">
      <c r="BT363">
        <v>17.099999999999699</v>
      </c>
      <c r="BU363">
        <v>4</v>
      </c>
    </row>
    <row r="364" spans="72:73" x14ac:dyDescent="0.25">
      <c r="BT364">
        <v>16.999999999999702</v>
      </c>
      <c r="BU364">
        <v>4</v>
      </c>
    </row>
    <row r="365" spans="72:73" x14ac:dyDescent="0.25">
      <c r="BT365">
        <v>16.8999999999997</v>
      </c>
      <c r="BU365">
        <v>4</v>
      </c>
    </row>
    <row r="366" spans="72:73" x14ac:dyDescent="0.25">
      <c r="BT366">
        <v>16.799999999999699</v>
      </c>
      <c r="BU366">
        <v>4</v>
      </c>
    </row>
    <row r="367" spans="72:73" x14ac:dyDescent="0.25">
      <c r="BT367">
        <v>16.699999999999701</v>
      </c>
      <c r="BU367">
        <v>4</v>
      </c>
    </row>
    <row r="368" spans="72:73" x14ac:dyDescent="0.25">
      <c r="BT368">
        <v>16.599999999999699</v>
      </c>
      <c r="BU368">
        <v>4</v>
      </c>
    </row>
    <row r="369" spans="72:73" x14ac:dyDescent="0.25">
      <c r="BT369">
        <v>16.499999999999702</v>
      </c>
      <c r="BU369">
        <v>4</v>
      </c>
    </row>
    <row r="370" spans="72:73" x14ac:dyDescent="0.25">
      <c r="BT370">
        <v>16.3999999999997</v>
      </c>
      <c r="BU370">
        <v>4</v>
      </c>
    </row>
    <row r="371" spans="72:73" x14ac:dyDescent="0.25">
      <c r="BT371">
        <v>16.299999999999699</v>
      </c>
      <c r="BU371">
        <v>4</v>
      </c>
    </row>
    <row r="372" spans="72:73" x14ac:dyDescent="0.25">
      <c r="BT372">
        <v>16.199999999999701</v>
      </c>
      <c r="BU372">
        <v>4</v>
      </c>
    </row>
    <row r="373" spans="72:73" x14ac:dyDescent="0.25">
      <c r="BT373">
        <v>16.099999999999699</v>
      </c>
      <c r="BU373">
        <v>4</v>
      </c>
    </row>
    <row r="374" spans="72:73" x14ac:dyDescent="0.25">
      <c r="BT374">
        <v>15.9999999999997</v>
      </c>
      <c r="BU374">
        <v>4</v>
      </c>
    </row>
    <row r="375" spans="72:73" x14ac:dyDescent="0.25">
      <c r="BT375">
        <v>15.8999999999997</v>
      </c>
      <c r="BU375">
        <v>4</v>
      </c>
    </row>
    <row r="376" spans="72:73" x14ac:dyDescent="0.25">
      <c r="BT376">
        <v>15.799999999999701</v>
      </c>
      <c r="BU376">
        <v>4</v>
      </c>
    </row>
    <row r="377" spans="72:73" x14ac:dyDescent="0.25">
      <c r="BT377">
        <v>15.699999999999701</v>
      </c>
      <c r="BU377">
        <v>4</v>
      </c>
    </row>
    <row r="378" spans="72:73" x14ac:dyDescent="0.25">
      <c r="BT378">
        <v>15.599999999999699</v>
      </c>
      <c r="BU378">
        <v>4</v>
      </c>
    </row>
    <row r="379" spans="72:73" x14ac:dyDescent="0.25">
      <c r="BT379">
        <v>15.4999999999997</v>
      </c>
      <c r="BU379">
        <v>4</v>
      </c>
    </row>
    <row r="380" spans="72:73" x14ac:dyDescent="0.25">
      <c r="BT380">
        <v>15.3999999999997</v>
      </c>
      <c r="BU380">
        <v>4</v>
      </c>
    </row>
    <row r="381" spans="72:73" x14ac:dyDescent="0.25">
      <c r="BT381">
        <v>15.299999999999599</v>
      </c>
      <c r="BU381">
        <v>4</v>
      </c>
    </row>
    <row r="382" spans="72:73" x14ac:dyDescent="0.25">
      <c r="BT382">
        <v>15.1999999999996</v>
      </c>
      <c r="BU382">
        <v>4</v>
      </c>
    </row>
    <row r="383" spans="72:73" x14ac:dyDescent="0.25">
      <c r="BT383">
        <v>15.0999999999996</v>
      </c>
      <c r="BU383">
        <v>4</v>
      </c>
    </row>
    <row r="384" spans="72:73" x14ac:dyDescent="0.25">
      <c r="BT384">
        <v>14.9999999999996</v>
      </c>
      <c r="BU384">
        <v>4</v>
      </c>
    </row>
    <row r="385" spans="72:73" x14ac:dyDescent="0.25">
      <c r="BT385">
        <v>14.899999999999601</v>
      </c>
      <c r="BU385">
        <v>4</v>
      </c>
    </row>
    <row r="386" spans="72:73" x14ac:dyDescent="0.25">
      <c r="BT386">
        <v>14.799999999999599</v>
      </c>
      <c r="BU386">
        <v>4</v>
      </c>
    </row>
    <row r="387" spans="72:73" x14ac:dyDescent="0.25">
      <c r="BT387">
        <v>14.6999999999996</v>
      </c>
      <c r="BU387">
        <v>4</v>
      </c>
    </row>
    <row r="388" spans="72:73" x14ac:dyDescent="0.25">
      <c r="BT388">
        <v>14.5999999999996</v>
      </c>
      <c r="BU388">
        <v>4</v>
      </c>
    </row>
    <row r="389" spans="72:73" x14ac:dyDescent="0.25">
      <c r="BT389">
        <v>14.4999999999996</v>
      </c>
      <c r="BU389">
        <v>3</v>
      </c>
    </row>
    <row r="390" spans="72:73" x14ac:dyDescent="0.25">
      <c r="BT390">
        <v>14.399999999999601</v>
      </c>
      <c r="BU390">
        <v>3</v>
      </c>
    </row>
    <row r="391" spans="72:73" x14ac:dyDescent="0.25">
      <c r="BT391">
        <v>14.299999999999599</v>
      </c>
      <c r="BU391">
        <v>3</v>
      </c>
    </row>
    <row r="392" spans="72:73" x14ac:dyDescent="0.25">
      <c r="BT392">
        <v>14.1999999999996</v>
      </c>
      <c r="BU392">
        <v>3</v>
      </c>
    </row>
    <row r="393" spans="72:73" x14ac:dyDescent="0.25">
      <c r="BT393">
        <v>14.0999999999996</v>
      </c>
      <c r="BU393">
        <v>3</v>
      </c>
    </row>
    <row r="394" spans="72:73" x14ac:dyDescent="0.25">
      <c r="BT394">
        <v>13.9999999999996</v>
      </c>
      <c r="BU394">
        <v>3</v>
      </c>
    </row>
    <row r="395" spans="72:73" x14ac:dyDescent="0.25">
      <c r="BT395">
        <v>13.899999999999601</v>
      </c>
      <c r="BU395">
        <v>3</v>
      </c>
    </row>
    <row r="396" spans="72:73" x14ac:dyDescent="0.25">
      <c r="BT396">
        <v>13.799999999999599</v>
      </c>
      <c r="BU396">
        <v>3</v>
      </c>
    </row>
    <row r="397" spans="72:73" x14ac:dyDescent="0.25">
      <c r="BT397">
        <v>13.6999999999996</v>
      </c>
      <c r="BU397">
        <v>3</v>
      </c>
    </row>
    <row r="398" spans="72:73" x14ac:dyDescent="0.25">
      <c r="BT398">
        <v>13.5999999999996</v>
      </c>
      <c r="BU398">
        <v>3</v>
      </c>
    </row>
    <row r="399" spans="72:73" x14ac:dyDescent="0.25">
      <c r="BT399">
        <v>13.4999999999996</v>
      </c>
      <c r="BU399">
        <v>3</v>
      </c>
    </row>
    <row r="400" spans="72:73" x14ac:dyDescent="0.25">
      <c r="BT400">
        <v>13.399999999999601</v>
      </c>
      <c r="BU400">
        <v>3</v>
      </c>
    </row>
    <row r="401" spans="72:73" x14ac:dyDescent="0.25">
      <c r="BT401">
        <v>13.299999999999599</v>
      </c>
      <c r="BU401">
        <v>3</v>
      </c>
    </row>
    <row r="402" spans="72:73" x14ac:dyDescent="0.25">
      <c r="BT402">
        <v>13.1999999999996</v>
      </c>
      <c r="BU402">
        <v>3</v>
      </c>
    </row>
    <row r="403" spans="72:73" x14ac:dyDescent="0.25">
      <c r="BT403">
        <v>13.0999999999996</v>
      </c>
      <c r="BU403">
        <v>3</v>
      </c>
    </row>
    <row r="404" spans="72:73" x14ac:dyDescent="0.25">
      <c r="BT404">
        <v>12.9999999999996</v>
      </c>
      <c r="BU404">
        <v>3</v>
      </c>
    </row>
    <row r="405" spans="72:73" x14ac:dyDescent="0.25">
      <c r="BT405">
        <v>12.899999999999601</v>
      </c>
      <c r="BU405">
        <v>3</v>
      </c>
    </row>
    <row r="406" spans="72:73" x14ac:dyDescent="0.25">
      <c r="BT406">
        <v>12.799999999999599</v>
      </c>
      <c r="BU406">
        <v>3</v>
      </c>
    </row>
    <row r="407" spans="72:73" x14ac:dyDescent="0.25">
      <c r="BT407">
        <v>12.6999999999996</v>
      </c>
      <c r="BU407">
        <v>3</v>
      </c>
    </row>
    <row r="408" spans="72:73" x14ac:dyDescent="0.25">
      <c r="BT408">
        <v>12.5999999999996</v>
      </c>
      <c r="BU408">
        <v>3</v>
      </c>
    </row>
    <row r="409" spans="72:73" x14ac:dyDescent="0.25">
      <c r="BT409">
        <v>12.4999999999996</v>
      </c>
      <c r="BU409">
        <v>3</v>
      </c>
    </row>
    <row r="410" spans="72:73" x14ac:dyDescent="0.25">
      <c r="BT410">
        <v>12.399999999999601</v>
      </c>
      <c r="BU410">
        <v>3</v>
      </c>
    </row>
    <row r="411" spans="72:73" x14ac:dyDescent="0.25">
      <c r="BT411">
        <v>12.299999999999599</v>
      </c>
      <c r="BU411">
        <v>3</v>
      </c>
    </row>
    <row r="412" spans="72:73" x14ac:dyDescent="0.25">
      <c r="BT412">
        <v>12.1999999999996</v>
      </c>
      <c r="BU412">
        <v>3</v>
      </c>
    </row>
    <row r="413" spans="72:73" x14ac:dyDescent="0.25">
      <c r="BT413">
        <v>12.0999999999996</v>
      </c>
      <c r="BU413">
        <v>3</v>
      </c>
    </row>
    <row r="414" spans="72:73" x14ac:dyDescent="0.25">
      <c r="BT414">
        <v>11.9999999999996</v>
      </c>
      <c r="BU414">
        <v>3</v>
      </c>
    </row>
    <row r="415" spans="72:73" x14ac:dyDescent="0.25">
      <c r="BT415">
        <v>11.899999999999601</v>
      </c>
      <c r="BU415">
        <v>3</v>
      </c>
    </row>
    <row r="416" spans="72:73" x14ac:dyDescent="0.25">
      <c r="BT416">
        <v>11.799999999999599</v>
      </c>
      <c r="BU416">
        <v>3</v>
      </c>
    </row>
    <row r="417" spans="72:73" x14ac:dyDescent="0.25">
      <c r="BT417">
        <v>11.6999999999996</v>
      </c>
      <c r="BU417">
        <v>3</v>
      </c>
    </row>
    <row r="418" spans="72:73" x14ac:dyDescent="0.25">
      <c r="BT418">
        <v>11.5999999999996</v>
      </c>
      <c r="BU418">
        <v>3</v>
      </c>
    </row>
    <row r="419" spans="72:73" x14ac:dyDescent="0.25">
      <c r="BT419">
        <v>11.4999999999996</v>
      </c>
      <c r="BU419">
        <v>2</v>
      </c>
    </row>
    <row r="420" spans="72:73" x14ac:dyDescent="0.25">
      <c r="BT420">
        <v>11.399999999999601</v>
      </c>
      <c r="BU420">
        <v>2</v>
      </c>
    </row>
    <row r="421" spans="72:73" x14ac:dyDescent="0.25">
      <c r="BT421">
        <v>11.299999999999599</v>
      </c>
      <c r="BU421">
        <v>2</v>
      </c>
    </row>
    <row r="422" spans="72:73" x14ac:dyDescent="0.25">
      <c r="BT422">
        <v>11.1999999999996</v>
      </c>
      <c r="BU422">
        <v>2</v>
      </c>
    </row>
    <row r="423" spans="72:73" x14ac:dyDescent="0.25">
      <c r="BT423">
        <v>11.0999999999996</v>
      </c>
      <c r="BU423">
        <v>2</v>
      </c>
    </row>
    <row r="424" spans="72:73" x14ac:dyDescent="0.25">
      <c r="BT424">
        <v>10.9999999999996</v>
      </c>
      <c r="BU424">
        <v>2</v>
      </c>
    </row>
    <row r="425" spans="72:73" x14ac:dyDescent="0.25">
      <c r="BT425">
        <v>10.899999999999601</v>
      </c>
      <c r="BU425">
        <v>2</v>
      </c>
    </row>
    <row r="426" spans="72:73" x14ac:dyDescent="0.25">
      <c r="BT426">
        <v>10.799999999999599</v>
      </c>
      <c r="BU426">
        <v>2</v>
      </c>
    </row>
    <row r="427" spans="72:73" x14ac:dyDescent="0.25">
      <c r="BT427">
        <v>10.6999999999996</v>
      </c>
      <c r="BU427">
        <v>2</v>
      </c>
    </row>
    <row r="428" spans="72:73" x14ac:dyDescent="0.25">
      <c r="BT428">
        <v>10.5999999999996</v>
      </c>
      <c r="BU428">
        <v>2</v>
      </c>
    </row>
    <row r="429" spans="72:73" x14ac:dyDescent="0.25">
      <c r="BT429">
        <v>10.4999999999996</v>
      </c>
      <c r="BU429">
        <v>2</v>
      </c>
    </row>
    <row r="430" spans="72:73" x14ac:dyDescent="0.25">
      <c r="BT430">
        <v>10.399999999999601</v>
      </c>
      <c r="BU430">
        <v>2</v>
      </c>
    </row>
    <row r="431" spans="72:73" x14ac:dyDescent="0.25">
      <c r="BT431">
        <v>10.299999999999599</v>
      </c>
      <c r="BU431">
        <v>2</v>
      </c>
    </row>
    <row r="432" spans="72:73" x14ac:dyDescent="0.25">
      <c r="BT432">
        <v>10.1999999999996</v>
      </c>
      <c r="BU432">
        <v>2</v>
      </c>
    </row>
    <row r="433" spans="72:73" x14ac:dyDescent="0.25">
      <c r="BT433">
        <v>10.0999999999996</v>
      </c>
      <c r="BU433">
        <v>2</v>
      </c>
    </row>
    <row r="434" spans="72:73" x14ac:dyDescent="0.25">
      <c r="BT434">
        <v>9.9999999999996003</v>
      </c>
      <c r="BU434">
        <v>2</v>
      </c>
    </row>
    <row r="435" spans="72:73" x14ac:dyDescent="0.25">
      <c r="BT435">
        <v>9.8999999999996007</v>
      </c>
      <c r="BU435">
        <v>2</v>
      </c>
    </row>
    <row r="436" spans="72:73" x14ac:dyDescent="0.25">
      <c r="BT436">
        <v>9.7999999999995993</v>
      </c>
      <c r="BU436">
        <v>2</v>
      </c>
    </row>
    <row r="437" spans="72:73" x14ac:dyDescent="0.25">
      <c r="BT437">
        <v>9.6999999999995996</v>
      </c>
      <c r="BU437">
        <v>2</v>
      </c>
    </row>
    <row r="438" spans="72:73" x14ac:dyDescent="0.25">
      <c r="BT438">
        <v>9.5999999999996</v>
      </c>
      <c r="BU438">
        <v>2</v>
      </c>
    </row>
    <row r="439" spans="72:73" x14ac:dyDescent="0.25">
      <c r="BT439">
        <v>9.4999999999996003</v>
      </c>
      <c r="BU439">
        <v>2</v>
      </c>
    </row>
    <row r="440" spans="72:73" x14ac:dyDescent="0.25">
      <c r="BT440">
        <v>9.3999999999996007</v>
      </c>
      <c r="BU440">
        <v>2</v>
      </c>
    </row>
    <row r="441" spans="72:73" x14ac:dyDescent="0.25">
      <c r="BT441">
        <v>9.2999999999995993</v>
      </c>
      <c r="BU441">
        <v>2</v>
      </c>
    </row>
    <row r="442" spans="72:73" x14ac:dyDescent="0.25">
      <c r="BT442">
        <v>9.1999999999995996</v>
      </c>
      <c r="BU442">
        <v>2</v>
      </c>
    </row>
    <row r="443" spans="72:73" x14ac:dyDescent="0.25">
      <c r="BT443">
        <v>9.0999999999996</v>
      </c>
      <c r="BU443">
        <v>2</v>
      </c>
    </row>
    <row r="444" spans="72:73" x14ac:dyDescent="0.25">
      <c r="BT444">
        <v>8.9999999999996003</v>
      </c>
      <c r="BU444">
        <v>2</v>
      </c>
    </row>
    <row r="445" spans="72:73" x14ac:dyDescent="0.25">
      <c r="BT445">
        <v>8.8999999999996007</v>
      </c>
      <c r="BU445">
        <v>2</v>
      </c>
    </row>
    <row r="446" spans="72:73" x14ac:dyDescent="0.25">
      <c r="BT446">
        <v>8.7999999999995993</v>
      </c>
      <c r="BU446">
        <v>2</v>
      </c>
    </row>
    <row r="447" spans="72:73" x14ac:dyDescent="0.25">
      <c r="BT447">
        <v>8.6999999999995996</v>
      </c>
      <c r="BU447">
        <v>2</v>
      </c>
    </row>
    <row r="448" spans="72:73" x14ac:dyDescent="0.25">
      <c r="BT448">
        <v>8.5999999999996</v>
      </c>
      <c r="BU448">
        <v>2</v>
      </c>
    </row>
    <row r="449" spans="72:73" x14ac:dyDescent="0.25">
      <c r="BT449">
        <v>8.4999999999996003</v>
      </c>
      <c r="BU449">
        <v>2</v>
      </c>
    </row>
    <row r="450" spans="72:73" x14ac:dyDescent="0.25">
      <c r="BT450">
        <v>8.3999999999996007</v>
      </c>
      <c r="BU450">
        <v>2</v>
      </c>
    </row>
    <row r="451" spans="72:73" x14ac:dyDescent="0.25">
      <c r="BT451">
        <v>8.2999999999994998</v>
      </c>
      <c r="BU451">
        <v>2</v>
      </c>
    </row>
    <row r="452" spans="72:73" x14ac:dyDescent="0.25">
      <c r="BT452">
        <v>8.1999999999995001</v>
      </c>
      <c r="BU452">
        <v>2</v>
      </c>
    </row>
    <row r="453" spans="72:73" x14ac:dyDescent="0.25">
      <c r="BT453">
        <v>8.0999999999995005</v>
      </c>
      <c r="BU453">
        <v>2</v>
      </c>
    </row>
    <row r="454" spans="72:73" x14ac:dyDescent="0.25">
      <c r="BT454">
        <v>7.9999999999995</v>
      </c>
      <c r="BU454">
        <v>2</v>
      </c>
    </row>
    <row r="455" spans="72:73" x14ac:dyDescent="0.25">
      <c r="BT455">
        <v>7.8999999999995003</v>
      </c>
      <c r="BU455">
        <v>2</v>
      </c>
    </row>
    <row r="456" spans="72:73" x14ac:dyDescent="0.25">
      <c r="BT456">
        <v>7.7999999999994998</v>
      </c>
      <c r="BU456">
        <v>2</v>
      </c>
    </row>
    <row r="457" spans="72:73" x14ac:dyDescent="0.25">
      <c r="BT457">
        <v>7.6999999999995001</v>
      </c>
      <c r="BU457">
        <v>2</v>
      </c>
    </row>
    <row r="458" spans="72:73" x14ac:dyDescent="0.25">
      <c r="BT458">
        <v>7.5999999999994996</v>
      </c>
      <c r="BU458">
        <v>2</v>
      </c>
    </row>
    <row r="459" spans="72:73" x14ac:dyDescent="0.25">
      <c r="BT459">
        <v>7.4999999999995</v>
      </c>
      <c r="BU459">
        <v>1</v>
      </c>
    </row>
    <row r="460" spans="72:73" x14ac:dyDescent="0.25">
      <c r="BT460">
        <v>7.3999999999995003</v>
      </c>
      <c r="BU460">
        <v>1</v>
      </c>
    </row>
    <row r="461" spans="72:73" x14ac:dyDescent="0.25">
      <c r="BT461">
        <v>7.2999999999994998</v>
      </c>
      <c r="BU461">
        <v>1</v>
      </c>
    </row>
    <row r="462" spans="72:73" x14ac:dyDescent="0.25">
      <c r="BT462">
        <v>7.1999999999995001</v>
      </c>
      <c r="BU462">
        <v>1</v>
      </c>
    </row>
    <row r="463" spans="72:73" x14ac:dyDescent="0.25">
      <c r="BT463">
        <v>7.0999999999994996</v>
      </c>
      <c r="BU463">
        <v>1</v>
      </c>
    </row>
    <row r="464" spans="72:73" x14ac:dyDescent="0.25">
      <c r="BT464">
        <v>6.9999999999995</v>
      </c>
      <c r="BU464">
        <v>1</v>
      </c>
    </row>
    <row r="465" spans="72:73" x14ac:dyDescent="0.25">
      <c r="BT465">
        <v>6.8999999999995003</v>
      </c>
      <c r="BU465">
        <v>1</v>
      </c>
    </row>
    <row r="466" spans="72:73" x14ac:dyDescent="0.25">
      <c r="BT466">
        <v>6.7999999999994998</v>
      </c>
      <c r="BU466">
        <v>1</v>
      </c>
    </row>
    <row r="467" spans="72:73" x14ac:dyDescent="0.25">
      <c r="BT467">
        <v>6.6999999999995001</v>
      </c>
      <c r="BU467">
        <v>1</v>
      </c>
    </row>
    <row r="468" spans="72:73" x14ac:dyDescent="0.25">
      <c r="BT468">
        <v>6.5999999999994996</v>
      </c>
      <c r="BU468">
        <v>1</v>
      </c>
    </row>
    <row r="469" spans="72:73" x14ac:dyDescent="0.25">
      <c r="BT469">
        <v>6.4999999999995</v>
      </c>
      <c r="BU469">
        <v>1</v>
      </c>
    </row>
    <row r="470" spans="72:73" x14ac:dyDescent="0.25">
      <c r="BT470">
        <v>6.3999999999995003</v>
      </c>
      <c r="BU470">
        <v>1</v>
      </c>
    </row>
    <row r="471" spans="72:73" x14ac:dyDescent="0.25">
      <c r="BT471">
        <v>6.2999999999994998</v>
      </c>
      <c r="BU471">
        <v>1</v>
      </c>
    </row>
    <row r="472" spans="72:73" x14ac:dyDescent="0.25">
      <c r="BT472">
        <v>6.1999999999995001</v>
      </c>
      <c r="BU472">
        <v>1</v>
      </c>
    </row>
    <row r="473" spans="72:73" x14ac:dyDescent="0.25">
      <c r="BT473">
        <v>6.0999999999994996</v>
      </c>
      <c r="BU473">
        <v>1</v>
      </c>
    </row>
    <row r="474" spans="72:73" x14ac:dyDescent="0.25">
      <c r="BT474">
        <v>5.9999999999995</v>
      </c>
      <c r="BU474">
        <v>1</v>
      </c>
    </row>
    <row r="475" spans="72:73" x14ac:dyDescent="0.25">
      <c r="BT475">
        <v>5.8999999999995003</v>
      </c>
      <c r="BU475">
        <v>1</v>
      </c>
    </row>
    <row r="476" spans="72:73" x14ac:dyDescent="0.25">
      <c r="BT476">
        <v>5.7999999999994998</v>
      </c>
      <c r="BU476">
        <v>1</v>
      </c>
    </row>
    <row r="477" spans="72:73" x14ac:dyDescent="0.25">
      <c r="BT477">
        <v>5.6999999999995001</v>
      </c>
      <c r="BU477">
        <v>1</v>
      </c>
    </row>
    <row r="478" spans="72:73" x14ac:dyDescent="0.25">
      <c r="BT478">
        <v>5.5999999999994996</v>
      </c>
      <c r="BU478">
        <v>1</v>
      </c>
    </row>
    <row r="479" spans="72:73" x14ac:dyDescent="0.25">
      <c r="BT479">
        <v>5.4999999999995</v>
      </c>
      <c r="BU479">
        <v>1</v>
      </c>
    </row>
    <row r="480" spans="72:73" x14ac:dyDescent="0.25">
      <c r="BT480">
        <v>5.3999999999995003</v>
      </c>
      <c r="BU480">
        <v>1</v>
      </c>
    </row>
    <row r="481" spans="72:73" x14ac:dyDescent="0.25">
      <c r="BT481">
        <v>5.2999999999994998</v>
      </c>
      <c r="BU481">
        <v>1</v>
      </c>
    </row>
    <row r="482" spans="72:73" x14ac:dyDescent="0.25">
      <c r="BT482">
        <v>5.1999999999995001</v>
      </c>
      <c r="BU482">
        <v>1</v>
      </c>
    </row>
    <row r="483" spans="72:73" x14ac:dyDescent="0.25">
      <c r="BT483">
        <v>5.0999999999994996</v>
      </c>
      <c r="BU483">
        <v>1</v>
      </c>
    </row>
    <row r="484" spans="72:73" x14ac:dyDescent="0.25">
      <c r="BT484">
        <v>4.9999999999995</v>
      </c>
      <c r="BU484">
        <v>1</v>
      </c>
    </row>
    <row r="485" spans="72:73" x14ac:dyDescent="0.25">
      <c r="BT485">
        <v>4.8999999999995003</v>
      </c>
      <c r="BU485">
        <v>1</v>
      </c>
    </row>
    <row r="486" spans="72:73" x14ac:dyDescent="0.25">
      <c r="BT486">
        <v>4.7999999999994998</v>
      </c>
      <c r="BU486">
        <v>1</v>
      </c>
    </row>
    <row r="487" spans="72:73" x14ac:dyDescent="0.25">
      <c r="BT487">
        <v>4.6999999999995001</v>
      </c>
      <c r="BU487">
        <v>1</v>
      </c>
    </row>
    <row r="488" spans="72:73" x14ac:dyDescent="0.25">
      <c r="BT488">
        <v>4.5999999999994996</v>
      </c>
      <c r="BU488">
        <v>1</v>
      </c>
    </row>
    <row r="489" spans="72:73" x14ac:dyDescent="0.25">
      <c r="BT489">
        <v>4.4999999999995</v>
      </c>
      <c r="BU489">
        <v>1</v>
      </c>
    </row>
    <row r="490" spans="72:73" x14ac:dyDescent="0.25">
      <c r="BT490">
        <v>4.3999999999995003</v>
      </c>
      <c r="BU490">
        <v>1</v>
      </c>
    </row>
    <row r="491" spans="72:73" x14ac:dyDescent="0.25">
      <c r="BT491">
        <v>4.2999999999994998</v>
      </c>
      <c r="BU491">
        <v>1</v>
      </c>
    </row>
    <row r="492" spans="72:73" x14ac:dyDescent="0.25">
      <c r="BT492">
        <v>4.1999999999995001</v>
      </c>
      <c r="BU492">
        <v>1</v>
      </c>
    </row>
    <row r="493" spans="72:73" x14ac:dyDescent="0.25">
      <c r="BT493">
        <v>4.0999999999994996</v>
      </c>
      <c r="BU493">
        <v>1</v>
      </c>
    </row>
    <row r="494" spans="72:73" x14ac:dyDescent="0.25">
      <c r="BT494">
        <v>3.9999999999995</v>
      </c>
      <c r="BU494">
        <v>1</v>
      </c>
    </row>
    <row r="495" spans="72:73" x14ac:dyDescent="0.25">
      <c r="BT495">
        <v>3.8999999999994999</v>
      </c>
      <c r="BU495">
        <v>1</v>
      </c>
    </row>
    <row r="496" spans="72:73" x14ac:dyDescent="0.25">
      <c r="BT496">
        <v>3.7999999999994998</v>
      </c>
      <c r="BU496">
        <v>1</v>
      </c>
    </row>
    <row r="497" spans="72:73" x14ac:dyDescent="0.25">
      <c r="BT497">
        <v>3.6999999999995001</v>
      </c>
      <c r="BU497">
        <v>1</v>
      </c>
    </row>
    <row r="498" spans="72:73" x14ac:dyDescent="0.25">
      <c r="BT498">
        <v>3.5999999999995</v>
      </c>
      <c r="BU498">
        <v>1</v>
      </c>
    </row>
    <row r="499" spans="72:73" x14ac:dyDescent="0.25">
      <c r="BT499">
        <v>3.4999999999995</v>
      </c>
      <c r="BU499">
        <v>1</v>
      </c>
    </row>
    <row r="500" spans="72:73" x14ac:dyDescent="0.25">
      <c r="BT500">
        <v>3.3999999999994999</v>
      </c>
      <c r="BU500">
        <v>1</v>
      </c>
    </row>
    <row r="501" spans="72:73" x14ac:dyDescent="0.25">
      <c r="BT501">
        <v>3.2999999999994998</v>
      </c>
      <c r="BU501">
        <v>1</v>
      </c>
    </row>
    <row r="502" spans="72:73" x14ac:dyDescent="0.25">
      <c r="BT502">
        <v>3.1999999999995001</v>
      </c>
      <c r="BU502">
        <v>1</v>
      </c>
    </row>
    <row r="503" spans="72:73" x14ac:dyDescent="0.25">
      <c r="BT503">
        <v>3.0999999999995</v>
      </c>
      <c r="BU503">
        <v>1</v>
      </c>
    </row>
    <row r="504" spans="72:73" x14ac:dyDescent="0.25">
      <c r="BT504">
        <v>2.9999999999995</v>
      </c>
      <c r="BU504">
        <v>1</v>
      </c>
    </row>
    <row r="505" spans="72:73" x14ac:dyDescent="0.25">
      <c r="BT505">
        <v>2.8999999999994999</v>
      </c>
      <c r="BU505">
        <v>1</v>
      </c>
    </row>
    <row r="506" spans="72:73" x14ac:dyDescent="0.25">
      <c r="BT506">
        <v>2.7999999999994998</v>
      </c>
      <c r="BU506">
        <v>1</v>
      </c>
    </row>
    <row r="507" spans="72:73" x14ac:dyDescent="0.25">
      <c r="BT507">
        <v>2.6999999999995001</v>
      </c>
      <c r="BU507">
        <v>1</v>
      </c>
    </row>
    <row r="508" spans="72:73" x14ac:dyDescent="0.25">
      <c r="BT508">
        <v>2.5999999999995</v>
      </c>
      <c r="BU508">
        <v>1</v>
      </c>
    </row>
    <row r="509" spans="72:73" x14ac:dyDescent="0.25">
      <c r="BT509">
        <v>2.4999999999995</v>
      </c>
      <c r="BU509">
        <v>1</v>
      </c>
    </row>
    <row r="510" spans="72:73" x14ac:dyDescent="0.25">
      <c r="BT510">
        <v>2.3999999999994999</v>
      </c>
      <c r="BU510">
        <v>1</v>
      </c>
    </row>
    <row r="511" spans="72:73" x14ac:dyDescent="0.25">
      <c r="BT511">
        <v>2.2999999999994998</v>
      </c>
      <c r="BU511">
        <v>1</v>
      </c>
    </row>
    <row r="512" spans="72:73" x14ac:dyDescent="0.25">
      <c r="BT512">
        <v>2.1999999999995001</v>
      </c>
      <c r="BU512">
        <v>1</v>
      </c>
    </row>
    <row r="513" spans="72:73" x14ac:dyDescent="0.25">
      <c r="BT513">
        <v>2.0999999999995</v>
      </c>
      <c r="BU513">
        <v>1</v>
      </c>
    </row>
    <row r="514" spans="72:73" x14ac:dyDescent="0.25">
      <c r="BT514">
        <v>1.9999999999995</v>
      </c>
      <c r="BU514">
        <v>1</v>
      </c>
    </row>
    <row r="515" spans="72:73" x14ac:dyDescent="0.25">
      <c r="BT515">
        <v>1.8999999999995001</v>
      </c>
      <c r="BU515">
        <v>1</v>
      </c>
    </row>
    <row r="516" spans="72:73" x14ac:dyDescent="0.25">
      <c r="BT516">
        <v>1.7999999999995</v>
      </c>
      <c r="BU516">
        <v>1</v>
      </c>
    </row>
    <row r="517" spans="72:73" x14ac:dyDescent="0.25">
      <c r="BT517">
        <v>1.6999999999994999</v>
      </c>
      <c r="BU517">
        <v>1</v>
      </c>
    </row>
    <row r="518" spans="72:73" x14ac:dyDescent="0.25">
      <c r="BT518">
        <v>1.5999999999995</v>
      </c>
      <c r="BU518">
        <v>1</v>
      </c>
    </row>
    <row r="519" spans="72:73" x14ac:dyDescent="0.25">
      <c r="BT519">
        <v>1.4999999999995</v>
      </c>
      <c r="BU519">
        <v>1</v>
      </c>
    </row>
    <row r="520" spans="72:73" x14ac:dyDescent="0.25">
      <c r="BT520">
        <v>1.3999999999995001</v>
      </c>
      <c r="BU520">
        <v>1</v>
      </c>
    </row>
    <row r="521" spans="72:73" x14ac:dyDescent="0.25">
      <c r="BT521">
        <v>1.2999999999995</v>
      </c>
      <c r="BU521">
        <v>1</v>
      </c>
    </row>
    <row r="522" spans="72:73" x14ac:dyDescent="0.25">
      <c r="BT522">
        <v>1.1999999999994</v>
      </c>
      <c r="BU522">
        <v>1</v>
      </c>
    </row>
    <row r="523" spans="72:73" x14ac:dyDescent="0.25">
      <c r="BT523">
        <v>1.0999999999993999</v>
      </c>
      <c r="BU523">
        <v>1</v>
      </c>
    </row>
    <row r="524" spans="72:73" x14ac:dyDescent="0.25">
      <c r="BT524">
        <v>0.99999999999940303</v>
      </c>
      <c r="BU524">
        <v>1</v>
      </c>
    </row>
  </sheetData>
  <autoFilter ref="A17:N124"/>
  <mergeCells count="4">
    <mergeCell ref="BP130:BQ130"/>
    <mergeCell ref="BP131:BQ131"/>
    <mergeCell ref="BP132:BQ132"/>
    <mergeCell ref="BP133:BQ133"/>
  </mergeCells>
  <phoneticPr fontId="19" type="noConversion"/>
  <pageMargins left="0.7" right="0.7" top="0.75" bottom="0.75" header="0.3" footer="0.3"/>
  <pageSetup paperSize="9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Equation.3" shapeId="1187" r:id="rId3">
          <objectPr defaultSize="0" autoPict="0" r:id="rId4">
            <anchor moveWithCells="1" sizeWithCells="1">
              <from>
                <xdr:col>54</xdr:col>
                <xdr:colOff>85725</xdr:colOff>
                <xdr:row>192</xdr:row>
                <xdr:rowOff>66675</xdr:rowOff>
              </from>
              <to>
                <xdr:col>56</xdr:col>
                <xdr:colOff>457200</xdr:colOff>
                <xdr:row>195</xdr:row>
                <xdr:rowOff>152400</xdr:rowOff>
              </to>
            </anchor>
          </objectPr>
        </oleObject>
      </mc:Choice>
      <mc:Fallback>
        <oleObject progId="Equation.3" shapeId="1187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2015-12-14T14:18:39Z</cp:lastPrinted>
  <dcterms:created xsi:type="dcterms:W3CDTF">2015-12-10T18:12:28Z</dcterms:created>
  <dcterms:modified xsi:type="dcterms:W3CDTF">2015-12-14T18:45:59Z</dcterms:modified>
</cp:coreProperties>
</file>